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155" yWindow="900" windowWidth="18765" windowHeight="10980" tabRatio="654" firstSheet="1" activeTab="6"/>
  </bookViews>
  <sheets>
    <sheet name="Victim_CW-Morse" sheetId="15" r:id="rId1"/>
    <sheet name="Victim_SBB_Voice" sheetId="16" r:id="rId2"/>
    <sheet name="Victim_FM_Voice" sheetId="17" r:id="rId3"/>
    <sheet name="Victim_Digital" sheetId="18" r:id="rId4"/>
    <sheet name="Victim_WIA I" sheetId="20" r:id="rId5"/>
    <sheet name="Victim_WIA II" sheetId="21" r:id="rId6"/>
    <sheet name="Victim_WIA III" sheetId="23" r:id="rId7"/>
    <sheet name="Victim_WIA IV" sheetId="22" r:id="rId8"/>
  </sheets>
  <calcPr calcId="145621" concurrentCalc="0"/>
  <fileRecoveryPr repairLoad="1"/>
</workbook>
</file>

<file path=xl/calcChain.xml><?xml version="1.0" encoding="utf-8"?>
<calcChain xmlns="http://schemas.openxmlformats.org/spreadsheetml/2006/main">
  <c r="H186" i="22" l="1"/>
  <c r="G186" i="22"/>
  <c r="F186" i="22"/>
  <c r="E186" i="22"/>
  <c r="H136" i="22"/>
  <c r="G136" i="22"/>
  <c r="F136" i="22"/>
  <c r="E136" i="22"/>
  <c r="H86" i="22"/>
  <c r="G86" i="22"/>
  <c r="F86" i="22"/>
  <c r="E86" i="22"/>
  <c r="H36" i="22"/>
  <c r="G36" i="22"/>
  <c r="F36" i="22"/>
  <c r="E36" i="22"/>
  <c r="H186" i="23"/>
  <c r="G186" i="23"/>
  <c r="F186" i="23"/>
  <c r="E186" i="23"/>
  <c r="H136" i="23"/>
  <c r="G136" i="23"/>
  <c r="F136" i="23"/>
  <c r="E136" i="23"/>
  <c r="H86" i="23"/>
  <c r="G86" i="23"/>
  <c r="F86" i="23"/>
  <c r="E86" i="23"/>
  <c r="H36" i="23"/>
  <c r="G36" i="23"/>
  <c r="F36" i="23"/>
  <c r="E36" i="23"/>
  <c r="H186" i="21"/>
  <c r="G186" i="21"/>
  <c r="F186" i="21"/>
  <c r="E186" i="21"/>
  <c r="H136" i="21"/>
  <c r="G136" i="21"/>
  <c r="F136" i="21"/>
  <c r="E136" i="21"/>
  <c r="H86" i="21"/>
  <c r="G86" i="21"/>
  <c r="F86" i="21"/>
  <c r="E86" i="21"/>
  <c r="E36" i="21"/>
  <c r="F36" i="21"/>
  <c r="G36" i="21"/>
  <c r="H36" i="21"/>
  <c r="H168" i="22"/>
  <c r="H169" i="22"/>
  <c r="H170" i="22"/>
  <c r="H183" i="22"/>
  <c r="H162" i="22"/>
  <c r="H185" i="22"/>
  <c r="G168" i="22"/>
  <c r="G169" i="22"/>
  <c r="G170" i="22"/>
  <c r="G183" i="22"/>
  <c r="G162" i="22"/>
  <c r="G185" i="22"/>
  <c r="F168" i="22"/>
  <c r="F169" i="22"/>
  <c r="F170" i="22"/>
  <c r="F183" i="22"/>
  <c r="F162" i="22"/>
  <c r="F185" i="22"/>
  <c r="E168" i="22"/>
  <c r="E169" i="22"/>
  <c r="E170" i="22"/>
  <c r="E183" i="22"/>
  <c r="E185" i="22"/>
  <c r="H118" i="22"/>
  <c r="H119" i="22"/>
  <c r="H120" i="22"/>
  <c r="H133" i="22"/>
  <c r="H112" i="22"/>
  <c r="H135" i="22"/>
  <c r="G118" i="22"/>
  <c r="G119" i="22"/>
  <c r="G120" i="22"/>
  <c r="G133" i="22"/>
  <c r="G112" i="22"/>
  <c r="G135" i="22"/>
  <c r="F118" i="22"/>
  <c r="F119" i="22"/>
  <c r="F120" i="22"/>
  <c r="F133" i="22"/>
  <c r="F112" i="22"/>
  <c r="F135" i="22"/>
  <c r="E118" i="22"/>
  <c r="E119" i="22"/>
  <c r="E120" i="22"/>
  <c r="E133" i="22"/>
  <c r="E135" i="22"/>
  <c r="H68" i="22"/>
  <c r="H69" i="22"/>
  <c r="H70" i="22"/>
  <c r="H83" i="22"/>
  <c r="H62" i="22"/>
  <c r="H85" i="22"/>
  <c r="G68" i="22"/>
  <c r="G69" i="22"/>
  <c r="G70" i="22"/>
  <c r="G83" i="22"/>
  <c r="G62" i="22"/>
  <c r="G85" i="22"/>
  <c r="F68" i="22"/>
  <c r="F69" i="22"/>
  <c r="F70" i="22"/>
  <c r="F83" i="22"/>
  <c r="F62" i="22"/>
  <c r="F85" i="22"/>
  <c r="E68" i="22"/>
  <c r="E69" i="22"/>
  <c r="E70" i="22"/>
  <c r="E83" i="22"/>
  <c r="E85" i="22"/>
  <c r="H18" i="22"/>
  <c r="H19" i="22"/>
  <c r="H20" i="22"/>
  <c r="H33" i="22"/>
  <c r="H12" i="22"/>
  <c r="H35" i="22"/>
  <c r="G18" i="22"/>
  <c r="G19" i="22"/>
  <c r="G20" i="22"/>
  <c r="G33" i="22"/>
  <c r="G12" i="22"/>
  <c r="G35" i="22"/>
  <c r="F18" i="22"/>
  <c r="F19" i="22"/>
  <c r="F20" i="22"/>
  <c r="F33" i="22"/>
  <c r="F12" i="22"/>
  <c r="F35" i="22"/>
  <c r="E18" i="22"/>
  <c r="E19" i="22"/>
  <c r="E20" i="22"/>
  <c r="E33" i="22"/>
  <c r="E35" i="22"/>
  <c r="H168" i="23"/>
  <c r="H169" i="23"/>
  <c r="H170" i="23"/>
  <c r="H183" i="23"/>
  <c r="H162" i="23"/>
  <c r="H185" i="23"/>
  <c r="G168" i="23"/>
  <c r="G169" i="23"/>
  <c r="G170" i="23"/>
  <c r="G183" i="23"/>
  <c r="G162" i="23"/>
  <c r="G185" i="23"/>
  <c r="F168" i="23"/>
  <c r="F169" i="23"/>
  <c r="F170" i="23"/>
  <c r="F183" i="23"/>
  <c r="F162" i="23"/>
  <c r="F185" i="23"/>
  <c r="E168" i="23"/>
  <c r="E169" i="23"/>
  <c r="E170" i="23"/>
  <c r="E183" i="23"/>
  <c r="E185" i="23"/>
  <c r="H118" i="23"/>
  <c r="H119" i="23"/>
  <c r="H120" i="23"/>
  <c r="H133" i="23"/>
  <c r="H112" i="23"/>
  <c r="H135" i="23"/>
  <c r="G118" i="23"/>
  <c r="G119" i="23"/>
  <c r="G120" i="23"/>
  <c r="G133" i="23"/>
  <c r="G112" i="23"/>
  <c r="G135" i="23"/>
  <c r="F118" i="23"/>
  <c r="F119" i="23"/>
  <c r="F120" i="23"/>
  <c r="F133" i="23"/>
  <c r="F112" i="23"/>
  <c r="F135" i="23"/>
  <c r="E118" i="23"/>
  <c r="E119" i="23"/>
  <c r="E120" i="23"/>
  <c r="E133" i="23"/>
  <c r="E135" i="23"/>
  <c r="H68" i="23"/>
  <c r="H69" i="23"/>
  <c r="H70" i="23"/>
  <c r="H83" i="23"/>
  <c r="H62" i="23"/>
  <c r="H85" i="23"/>
  <c r="G68" i="23"/>
  <c r="G69" i="23"/>
  <c r="G70" i="23"/>
  <c r="G83" i="23"/>
  <c r="G62" i="23"/>
  <c r="G85" i="23"/>
  <c r="F68" i="23"/>
  <c r="F69" i="23"/>
  <c r="F70" i="23"/>
  <c r="F83" i="23"/>
  <c r="F62" i="23"/>
  <c r="F85" i="23"/>
  <c r="E68" i="23"/>
  <c r="E69" i="23"/>
  <c r="E70" i="23"/>
  <c r="E83" i="23"/>
  <c r="E85" i="23"/>
  <c r="H18" i="23"/>
  <c r="H19" i="23"/>
  <c r="H20" i="23"/>
  <c r="H33" i="23"/>
  <c r="H12" i="23"/>
  <c r="H35" i="23"/>
  <c r="G18" i="23"/>
  <c r="G19" i="23"/>
  <c r="G20" i="23"/>
  <c r="G33" i="23"/>
  <c r="G12" i="23"/>
  <c r="G35" i="23"/>
  <c r="F18" i="23"/>
  <c r="F19" i="23"/>
  <c r="F20" i="23"/>
  <c r="F33" i="23"/>
  <c r="F12" i="23"/>
  <c r="F35" i="23"/>
  <c r="E18" i="23"/>
  <c r="E19" i="23"/>
  <c r="E20" i="23"/>
  <c r="E33" i="23"/>
  <c r="E35" i="23"/>
  <c r="H168" i="21"/>
  <c r="H169" i="21"/>
  <c r="H170" i="21"/>
  <c r="H183" i="21"/>
  <c r="H162" i="21"/>
  <c r="H185" i="21"/>
  <c r="G168" i="21"/>
  <c r="G169" i="21"/>
  <c r="G170" i="21"/>
  <c r="G183" i="21"/>
  <c r="G162" i="21"/>
  <c r="G185" i="21"/>
  <c r="F168" i="21"/>
  <c r="F169" i="21"/>
  <c r="F170" i="21"/>
  <c r="F183" i="21"/>
  <c r="F162" i="21"/>
  <c r="F185" i="21"/>
  <c r="E168" i="21"/>
  <c r="E169" i="21"/>
  <c r="E170" i="21"/>
  <c r="E183" i="21"/>
  <c r="E185" i="21"/>
  <c r="H118" i="21"/>
  <c r="H119" i="21"/>
  <c r="H120" i="21"/>
  <c r="H133" i="21"/>
  <c r="H112" i="21"/>
  <c r="H135" i="21"/>
  <c r="G118" i="21"/>
  <c r="G119" i="21"/>
  <c r="G120" i="21"/>
  <c r="G133" i="21"/>
  <c r="G112" i="21"/>
  <c r="G135" i="21"/>
  <c r="F118" i="21"/>
  <c r="F119" i="21"/>
  <c r="F120" i="21"/>
  <c r="F133" i="21"/>
  <c r="F112" i="21"/>
  <c r="F135" i="21"/>
  <c r="E118" i="21"/>
  <c r="E119" i="21"/>
  <c r="E120" i="21"/>
  <c r="E133" i="21"/>
  <c r="E135" i="21"/>
  <c r="H68" i="21"/>
  <c r="H69" i="21"/>
  <c r="H70" i="21"/>
  <c r="H82" i="21"/>
  <c r="H83" i="21"/>
  <c r="H62" i="21"/>
  <c r="H85" i="21"/>
  <c r="G68" i="21"/>
  <c r="G69" i="21"/>
  <c r="G70" i="21"/>
  <c r="G82" i="21"/>
  <c r="G83" i="21"/>
  <c r="G62" i="21"/>
  <c r="G85" i="21"/>
  <c r="F68" i="21"/>
  <c r="F69" i="21"/>
  <c r="F70" i="21"/>
  <c r="F82" i="21"/>
  <c r="F83" i="21"/>
  <c r="F62" i="21"/>
  <c r="F85" i="21"/>
  <c r="E68" i="21"/>
  <c r="E69" i="21"/>
  <c r="E70" i="21"/>
  <c r="E82" i="21"/>
  <c r="E83" i="21"/>
  <c r="E62" i="21"/>
  <c r="E85" i="21"/>
  <c r="H18" i="21"/>
  <c r="H19" i="21"/>
  <c r="H20" i="21"/>
  <c r="H32" i="21"/>
  <c r="H33" i="21"/>
  <c r="H12" i="21"/>
  <c r="H35" i="21"/>
  <c r="H10" i="21"/>
  <c r="H11" i="21"/>
  <c r="H13" i="21"/>
  <c r="H9" i="21"/>
  <c r="H14" i="21"/>
  <c r="G18" i="21"/>
  <c r="G19" i="21"/>
  <c r="G20" i="21"/>
  <c r="G32" i="21"/>
  <c r="G33" i="21"/>
  <c r="G12" i="21"/>
  <c r="G35" i="21"/>
  <c r="G10" i="21"/>
  <c r="G11" i="21"/>
  <c r="G13" i="21"/>
  <c r="G9" i="21"/>
  <c r="G14" i="21"/>
  <c r="F18" i="21"/>
  <c r="F19" i="21"/>
  <c r="F20" i="21"/>
  <c r="F32" i="21"/>
  <c r="F33" i="21"/>
  <c r="F12" i="21"/>
  <c r="F35" i="21"/>
  <c r="F10" i="21"/>
  <c r="F11" i="21"/>
  <c r="F13" i="21"/>
  <c r="F9" i="21"/>
  <c r="F14" i="21"/>
  <c r="E18" i="21"/>
  <c r="E19" i="21"/>
  <c r="E20" i="21"/>
  <c r="E32" i="21"/>
  <c r="E33" i="21"/>
  <c r="E12" i="21"/>
  <c r="E35" i="21"/>
  <c r="E9" i="21"/>
  <c r="E10" i="21"/>
  <c r="E11" i="21"/>
  <c r="E13" i="21"/>
  <c r="E14" i="21"/>
  <c r="H86" i="20"/>
  <c r="G86" i="20"/>
  <c r="F86" i="20"/>
  <c r="E86" i="20"/>
  <c r="E83" i="20"/>
  <c r="F83" i="20"/>
  <c r="G83" i="20"/>
  <c r="H83" i="20"/>
  <c r="H85" i="20"/>
  <c r="G68" i="20"/>
  <c r="G69" i="20"/>
  <c r="G70" i="20"/>
  <c r="G62" i="20"/>
  <c r="G85" i="20"/>
  <c r="F68" i="20"/>
  <c r="F69" i="20"/>
  <c r="F70" i="20"/>
  <c r="F62" i="20"/>
  <c r="F85" i="20"/>
  <c r="E68" i="20"/>
  <c r="E69" i="20"/>
  <c r="E70" i="20"/>
  <c r="E85" i="20"/>
  <c r="H186" i="20"/>
  <c r="G186" i="20"/>
  <c r="F186" i="20"/>
  <c r="E186" i="20"/>
  <c r="H183" i="20"/>
  <c r="H185" i="20"/>
  <c r="G168" i="20"/>
  <c r="G169" i="20"/>
  <c r="G170" i="20"/>
  <c r="G183" i="20"/>
  <c r="G162" i="20"/>
  <c r="G185" i="20"/>
  <c r="F168" i="20"/>
  <c r="F169" i="20"/>
  <c r="F170" i="20"/>
  <c r="F183" i="20"/>
  <c r="F162" i="20"/>
  <c r="F185" i="20"/>
  <c r="E168" i="20"/>
  <c r="E169" i="20"/>
  <c r="E170" i="20"/>
  <c r="E183" i="20"/>
  <c r="E185" i="20"/>
  <c r="H136" i="20"/>
  <c r="G118" i="20"/>
  <c r="G119" i="20"/>
  <c r="G120" i="20"/>
  <c r="G133" i="20"/>
  <c r="G112" i="20"/>
  <c r="G135" i="20"/>
  <c r="G110" i="20"/>
  <c r="G111" i="20"/>
  <c r="G113" i="20"/>
  <c r="G114" i="20"/>
  <c r="G136" i="20"/>
  <c r="F118" i="20"/>
  <c r="F119" i="20"/>
  <c r="F120" i="20"/>
  <c r="F133" i="20"/>
  <c r="F112" i="20"/>
  <c r="F135" i="20"/>
  <c r="F110" i="20"/>
  <c r="F111" i="20"/>
  <c r="F113" i="20"/>
  <c r="F114" i="20"/>
  <c r="F136" i="20"/>
  <c r="E118" i="20"/>
  <c r="E119" i="20"/>
  <c r="E120" i="20"/>
  <c r="E133" i="20"/>
  <c r="E135" i="20"/>
  <c r="E136" i="20"/>
  <c r="H133" i="20"/>
  <c r="H135" i="20"/>
  <c r="H32" i="20"/>
  <c r="H18" i="20"/>
  <c r="H19" i="20"/>
  <c r="H20" i="20"/>
  <c r="H33" i="20"/>
  <c r="H12" i="20"/>
  <c r="H35" i="20"/>
  <c r="H9" i="20"/>
  <c r="H10" i="20"/>
  <c r="H11" i="20"/>
  <c r="H13" i="20"/>
  <c r="H14" i="20"/>
  <c r="H36" i="20"/>
  <c r="H43" i="20"/>
  <c r="H44" i="20"/>
  <c r="H45" i="20"/>
  <c r="H47" i="20"/>
  <c r="H48" i="20"/>
  <c r="H46" i="20"/>
  <c r="H49" i="20"/>
  <c r="H37" i="20"/>
  <c r="H39" i="20"/>
  <c r="H40" i="20"/>
  <c r="H38" i="20"/>
  <c r="H41" i="20"/>
  <c r="G18" i="20"/>
  <c r="G19" i="20"/>
  <c r="G20" i="20"/>
  <c r="G32" i="20"/>
  <c r="G33" i="20"/>
  <c r="G12" i="20"/>
  <c r="G35" i="20"/>
  <c r="G9" i="20"/>
  <c r="G10" i="20"/>
  <c r="G11" i="20"/>
  <c r="G13" i="20"/>
  <c r="G14" i="20"/>
  <c r="G36" i="20"/>
  <c r="F18" i="20"/>
  <c r="F19" i="20"/>
  <c r="F20" i="20"/>
  <c r="F32" i="20"/>
  <c r="F33" i="20"/>
  <c r="F12" i="20"/>
  <c r="F35" i="20"/>
  <c r="F9" i="20"/>
  <c r="F10" i="20"/>
  <c r="F11" i="20"/>
  <c r="F13" i="20"/>
  <c r="F14" i="20"/>
  <c r="F36" i="20"/>
  <c r="E18" i="20"/>
  <c r="E19" i="20"/>
  <c r="E20" i="20"/>
  <c r="E32" i="20"/>
  <c r="E33" i="20"/>
  <c r="E12" i="20"/>
  <c r="E35" i="20"/>
  <c r="E9" i="20"/>
  <c r="E10" i="20"/>
  <c r="E11" i="20"/>
  <c r="E13" i="20"/>
  <c r="E14" i="20"/>
  <c r="E36" i="20"/>
  <c r="H163" i="22"/>
  <c r="H160" i="22"/>
  <c r="H161" i="22"/>
  <c r="H164" i="22"/>
  <c r="G163" i="22"/>
  <c r="G160" i="22"/>
  <c r="G161" i="22"/>
  <c r="G164" i="22"/>
  <c r="F163" i="22"/>
  <c r="F160" i="22"/>
  <c r="F161" i="22"/>
  <c r="F164" i="22"/>
  <c r="E163" i="22"/>
  <c r="E164" i="22"/>
  <c r="E162" i="22"/>
  <c r="H159" i="22"/>
  <c r="G159" i="22"/>
  <c r="F159" i="22"/>
  <c r="E159" i="22"/>
  <c r="H110" i="22"/>
  <c r="H111" i="22"/>
  <c r="H113" i="22"/>
  <c r="H114" i="22"/>
  <c r="G110" i="22"/>
  <c r="G111" i="22"/>
  <c r="G113" i="22"/>
  <c r="G114" i="22"/>
  <c r="F110" i="22"/>
  <c r="F111" i="22"/>
  <c r="F113" i="22"/>
  <c r="F114" i="22"/>
  <c r="E114" i="22"/>
  <c r="H60" i="22"/>
  <c r="H61" i="22"/>
  <c r="H63" i="22"/>
  <c r="H64" i="22"/>
  <c r="G60" i="22"/>
  <c r="G61" i="22"/>
  <c r="G63" i="22"/>
  <c r="G64" i="22"/>
  <c r="F60" i="22"/>
  <c r="F61" i="22"/>
  <c r="F63" i="22"/>
  <c r="F64" i="22"/>
  <c r="E64" i="22"/>
  <c r="H10" i="22"/>
  <c r="H11" i="22"/>
  <c r="H13" i="22"/>
  <c r="H14" i="22"/>
  <c r="G10" i="22"/>
  <c r="G11" i="22"/>
  <c r="G13" i="22"/>
  <c r="G14" i="22"/>
  <c r="F10" i="22"/>
  <c r="F11" i="22"/>
  <c r="F13" i="22"/>
  <c r="F14" i="22"/>
  <c r="E14" i="22"/>
  <c r="H160" i="23"/>
  <c r="H161" i="23"/>
  <c r="H163" i="23"/>
  <c r="H164" i="23"/>
  <c r="G160" i="23"/>
  <c r="G161" i="23"/>
  <c r="G163" i="23"/>
  <c r="G164" i="23"/>
  <c r="F160" i="23"/>
  <c r="F161" i="23"/>
  <c r="F163" i="23"/>
  <c r="F164" i="23"/>
  <c r="E164" i="23"/>
  <c r="H110" i="23"/>
  <c r="H111" i="23"/>
  <c r="H113" i="23"/>
  <c r="H114" i="23"/>
  <c r="G110" i="23"/>
  <c r="G111" i="23"/>
  <c r="G113" i="23"/>
  <c r="G114" i="23"/>
  <c r="F110" i="23"/>
  <c r="F111" i="23"/>
  <c r="F113" i="23"/>
  <c r="F114" i="23"/>
  <c r="E114" i="23"/>
  <c r="H60" i="23"/>
  <c r="H61" i="23"/>
  <c r="H63" i="23"/>
  <c r="H64" i="23"/>
  <c r="G60" i="23"/>
  <c r="G61" i="23"/>
  <c r="G63" i="23"/>
  <c r="G64" i="23"/>
  <c r="F60" i="23"/>
  <c r="F61" i="23"/>
  <c r="F63" i="23"/>
  <c r="F64" i="23"/>
  <c r="E64" i="23"/>
  <c r="H10" i="23"/>
  <c r="H11" i="23"/>
  <c r="H13" i="23"/>
  <c r="H14" i="23"/>
  <c r="G10" i="23"/>
  <c r="G11" i="23"/>
  <c r="G13" i="23"/>
  <c r="G14" i="23"/>
  <c r="F10" i="23"/>
  <c r="F11" i="23"/>
  <c r="F13" i="23"/>
  <c r="F14" i="23"/>
  <c r="E14" i="23"/>
  <c r="H159" i="21"/>
  <c r="H160" i="21"/>
  <c r="H161" i="21"/>
  <c r="H163" i="21"/>
  <c r="H164" i="21"/>
  <c r="G159" i="21"/>
  <c r="G160" i="21"/>
  <c r="G161" i="21"/>
  <c r="G163" i="21"/>
  <c r="G164" i="21"/>
  <c r="F159" i="21"/>
  <c r="F160" i="21"/>
  <c r="F161" i="21"/>
  <c r="F163" i="21"/>
  <c r="F164" i="21"/>
  <c r="E159" i="21"/>
  <c r="E160" i="21"/>
  <c r="E161" i="21"/>
  <c r="E162" i="21"/>
  <c r="E163" i="21"/>
  <c r="E164" i="21"/>
  <c r="H109" i="21"/>
  <c r="H110" i="21"/>
  <c r="H111" i="21"/>
  <c r="H113" i="21"/>
  <c r="H114" i="21"/>
  <c r="G109" i="21"/>
  <c r="G110" i="21"/>
  <c r="G111" i="21"/>
  <c r="G113" i="21"/>
  <c r="G114" i="21"/>
  <c r="F109" i="21"/>
  <c r="F110" i="21"/>
  <c r="F111" i="21"/>
  <c r="F113" i="21"/>
  <c r="F114" i="21"/>
  <c r="E109" i="21"/>
  <c r="E110" i="21"/>
  <c r="E111" i="21"/>
  <c r="E112" i="21"/>
  <c r="E113" i="21"/>
  <c r="E114" i="21"/>
  <c r="H59" i="21"/>
  <c r="H60" i="21"/>
  <c r="H61" i="21"/>
  <c r="H63" i="21"/>
  <c r="H64" i="21"/>
  <c r="G59" i="21"/>
  <c r="G60" i="21"/>
  <c r="G61" i="21"/>
  <c r="G63" i="21"/>
  <c r="G64" i="21"/>
  <c r="F59" i="21"/>
  <c r="F60" i="21"/>
  <c r="F61" i="21"/>
  <c r="F63" i="21"/>
  <c r="F64" i="21"/>
  <c r="E59" i="21"/>
  <c r="E60" i="21"/>
  <c r="E61" i="21"/>
  <c r="E63" i="21"/>
  <c r="E64" i="21"/>
  <c r="H159" i="20"/>
  <c r="H160" i="20"/>
  <c r="H161" i="20"/>
  <c r="H162" i="20"/>
  <c r="H163" i="20"/>
  <c r="H164" i="20"/>
  <c r="G159" i="20"/>
  <c r="G160" i="20"/>
  <c r="G161" i="20"/>
  <c r="G163" i="20"/>
  <c r="G164" i="20"/>
  <c r="F159" i="20"/>
  <c r="F160" i="20"/>
  <c r="F161" i="20"/>
  <c r="F163" i="20"/>
  <c r="F164" i="20"/>
  <c r="E159" i="20"/>
  <c r="E160" i="20"/>
  <c r="E161" i="20"/>
  <c r="E162" i="20"/>
  <c r="E163" i="20"/>
  <c r="E164" i="20"/>
  <c r="H109" i="20"/>
  <c r="H110" i="20"/>
  <c r="H111" i="20"/>
  <c r="H112" i="20"/>
  <c r="H113" i="20"/>
  <c r="H114" i="20"/>
  <c r="G109" i="20"/>
  <c r="F109" i="20"/>
  <c r="E109" i="20"/>
  <c r="E110" i="20"/>
  <c r="E111" i="20"/>
  <c r="E112" i="20"/>
  <c r="E113" i="20"/>
  <c r="E114" i="20"/>
  <c r="H59" i="20"/>
  <c r="H60" i="20"/>
  <c r="H61" i="20"/>
  <c r="H62" i="20"/>
  <c r="H63" i="20"/>
  <c r="H64" i="20"/>
  <c r="G59" i="20"/>
  <c r="G60" i="20"/>
  <c r="G61" i="20"/>
  <c r="G63" i="20"/>
  <c r="G64" i="20"/>
  <c r="F59" i="20"/>
  <c r="F60" i="20"/>
  <c r="F61" i="20"/>
  <c r="F63" i="20"/>
  <c r="F64" i="20"/>
  <c r="E59" i="20"/>
  <c r="E60" i="20"/>
  <c r="E61" i="20"/>
  <c r="E62" i="20"/>
  <c r="E63" i="20"/>
  <c r="E64" i="20"/>
  <c r="H109" i="22"/>
  <c r="G109" i="22"/>
  <c r="F109" i="22"/>
  <c r="E113" i="22"/>
  <c r="E109" i="22"/>
  <c r="E63" i="22"/>
  <c r="H9" i="22"/>
  <c r="G9" i="22"/>
  <c r="F9" i="22"/>
  <c r="E9" i="22"/>
  <c r="E13" i="22"/>
  <c r="H159" i="23"/>
  <c r="G159" i="23"/>
  <c r="F159" i="23"/>
  <c r="E163" i="23"/>
  <c r="E159" i="23"/>
  <c r="H109" i="23"/>
  <c r="G109" i="23"/>
  <c r="F109" i="23"/>
  <c r="E113" i="23"/>
  <c r="E109" i="23"/>
  <c r="E63" i="23"/>
  <c r="E61" i="23"/>
  <c r="E13" i="23"/>
  <c r="E126" i="16"/>
  <c r="E132" i="20"/>
  <c r="N105" i="18"/>
  <c r="H195" i="23"/>
  <c r="H197" i="23"/>
  <c r="G195" i="23"/>
  <c r="G197" i="23"/>
  <c r="F195" i="23"/>
  <c r="F197" i="23"/>
  <c r="E195" i="23"/>
  <c r="E197" i="23"/>
  <c r="H193" i="23"/>
  <c r="G193" i="23"/>
  <c r="F193" i="23"/>
  <c r="E193" i="23"/>
  <c r="H187" i="23"/>
  <c r="H189" i="23"/>
  <c r="G187" i="23"/>
  <c r="G189" i="23"/>
  <c r="F187" i="23"/>
  <c r="F189" i="23"/>
  <c r="E187" i="23"/>
  <c r="E189" i="23"/>
  <c r="H182" i="23"/>
  <c r="G182" i="23"/>
  <c r="F182" i="23"/>
  <c r="E182" i="23"/>
  <c r="H167" i="23"/>
  <c r="G167" i="23"/>
  <c r="F167" i="23"/>
  <c r="E167" i="23"/>
  <c r="E162" i="23"/>
  <c r="E161" i="23"/>
  <c r="E160" i="23"/>
  <c r="E158" i="23"/>
  <c r="F158" i="23"/>
  <c r="G158" i="23"/>
  <c r="H158" i="23"/>
  <c r="F155" i="23"/>
  <c r="H145" i="23"/>
  <c r="H147" i="23"/>
  <c r="G145" i="23"/>
  <c r="G147" i="23"/>
  <c r="F145" i="23"/>
  <c r="F147" i="23"/>
  <c r="E145" i="23"/>
  <c r="E147" i="23"/>
  <c r="H143" i="23"/>
  <c r="G143" i="23"/>
  <c r="F143" i="23"/>
  <c r="E143" i="23"/>
  <c r="H137" i="23"/>
  <c r="H139" i="23"/>
  <c r="G137" i="23"/>
  <c r="G139" i="23"/>
  <c r="F137" i="23"/>
  <c r="F139" i="23"/>
  <c r="E137" i="23"/>
  <c r="E139" i="23"/>
  <c r="H132" i="23"/>
  <c r="G132" i="23"/>
  <c r="F132" i="23"/>
  <c r="E132" i="23"/>
  <c r="H117" i="23"/>
  <c r="G117" i="23"/>
  <c r="F117" i="23"/>
  <c r="E117" i="23"/>
  <c r="E112" i="23"/>
  <c r="E111" i="23"/>
  <c r="E110" i="23"/>
  <c r="E108" i="23"/>
  <c r="F108" i="23"/>
  <c r="G108" i="23"/>
  <c r="H108" i="23"/>
  <c r="F105" i="23"/>
  <c r="H95" i="23"/>
  <c r="H97" i="23"/>
  <c r="G95" i="23"/>
  <c r="G97" i="23"/>
  <c r="F95" i="23"/>
  <c r="F97" i="23"/>
  <c r="E95" i="23"/>
  <c r="E97" i="23"/>
  <c r="H93" i="23"/>
  <c r="G93" i="23"/>
  <c r="F93" i="23"/>
  <c r="E93" i="23"/>
  <c r="H87" i="23"/>
  <c r="H89" i="23"/>
  <c r="G87" i="23"/>
  <c r="G89" i="23"/>
  <c r="F87" i="23"/>
  <c r="F89" i="23"/>
  <c r="E87" i="23"/>
  <c r="E89" i="23"/>
  <c r="H82" i="23"/>
  <c r="G82" i="23"/>
  <c r="F82" i="23"/>
  <c r="E82" i="23"/>
  <c r="H67" i="23"/>
  <c r="G67" i="23"/>
  <c r="F67" i="23"/>
  <c r="E67" i="23"/>
  <c r="E62" i="23"/>
  <c r="E60" i="23"/>
  <c r="H59" i="23"/>
  <c r="G59" i="23"/>
  <c r="F59" i="23"/>
  <c r="E59" i="23"/>
  <c r="F58" i="23"/>
  <c r="G58" i="23"/>
  <c r="H58" i="23"/>
  <c r="E58" i="23"/>
  <c r="F55" i="23"/>
  <c r="H45" i="23"/>
  <c r="H47" i="23"/>
  <c r="G45" i="23"/>
  <c r="G47" i="23"/>
  <c r="F45" i="23"/>
  <c r="F47" i="23"/>
  <c r="E45" i="23"/>
  <c r="E47" i="23"/>
  <c r="H43" i="23"/>
  <c r="G43" i="23"/>
  <c r="F43" i="23"/>
  <c r="E43" i="23"/>
  <c r="H37" i="23"/>
  <c r="H39" i="23"/>
  <c r="G37" i="23"/>
  <c r="G39" i="23"/>
  <c r="F37" i="23"/>
  <c r="F39" i="23"/>
  <c r="E37" i="23"/>
  <c r="E39" i="23"/>
  <c r="H32" i="23"/>
  <c r="G32" i="23"/>
  <c r="F32" i="23"/>
  <c r="E32" i="23"/>
  <c r="H17" i="23"/>
  <c r="G17" i="23"/>
  <c r="F17" i="23"/>
  <c r="E17" i="23"/>
  <c r="E12" i="23"/>
  <c r="E11" i="23"/>
  <c r="E10" i="23"/>
  <c r="H9" i="23"/>
  <c r="G9" i="23"/>
  <c r="F9" i="23"/>
  <c r="E9" i="23"/>
  <c r="E8" i="23"/>
  <c r="F8" i="23"/>
  <c r="G8" i="23"/>
  <c r="H8" i="23"/>
  <c r="F5" i="23"/>
  <c r="H195" i="22"/>
  <c r="H197" i="22"/>
  <c r="G195" i="22"/>
  <c r="G197" i="22"/>
  <c r="F195" i="22"/>
  <c r="F197" i="22"/>
  <c r="E195" i="22"/>
  <c r="E197" i="22"/>
  <c r="H193" i="22"/>
  <c r="G193" i="22"/>
  <c r="F193" i="22"/>
  <c r="E193" i="22"/>
  <c r="H187" i="22"/>
  <c r="H189" i="22"/>
  <c r="G187" i="22"/>
  <c r="G189" i="22"/>
  <c r="F187" i="22"/>
  <c r="F189" i="22"/>
  <c r="E187" i="22"/>
  <c r="E189" i="22"/>
  <c r="H182" i="22"/>
  <c r="G182" i="22"/>
  <c r="F182" i="22"/>
  <c r="E182" i="22"/>
  <c r="H167" i="22"/>
  <c r="G167" i="22"/>
  <c r="F167" i="22"/>
  <c r="E167" i="22"/>
  <c r="E161" i="22"/>
  <c r="E160" i="22"/>
  <c r="E158" i="22"/>
  <c r="F158" i="22"/>
  <c r="G158" i="22"/>
  <c r="H158" i="22"/>
  <c r="F155" i="22"/>
  <c r="H145" i="22"/>
  <c r="H147" i="22"/>
  <c r="G145" i="22"/>
  <c r="G147" i="22"/>
  <c r="F145" i="22"/>
  <c r="F147" i="22"/>
  <c r="E145" i="22"/>
  <c r="E147" i="22"/>
  <c r="H143" i="22"/>
  <c r="G143" i="22"/>
  <c r="F143" i="22"/>
  <c r="E143" i="22"/>
  <c r="H137" i="22"/>
  <c r="H139" i="22"/>
  <c r="G137" i="22"/>
  <c r="G139" i="22"/>
  <c r="F137" i="22"/>
  <c r="F139" i="22"/>
  <c r="E137" i="22"/>
  <c r="E139" i="22"/>
  <c r="H132" i="22"/>
  <c r="G132" i="22"/>
  <c r="F132" i="22"/>
  <c r="E132" i="22"/>
  <c r="H117" i="22"/>
  <c r="G117" i="22"/>
  <c r="F117" i="22"/>
  <c r="E117" i="22"/>
  <c r="E112" i="22"/>
  <c r="E111" i="22"/>
  <c r="E110" i="22"/>
  <c r="E108" i="22"/>
  <c r="F108" i="22"/>
  <c r="G108" i="22"/>
  <c r="H108" i="22"/>
  <c r="F105" i="22"/>
  <c r="H95" i="22"/>
  <c r="H97" i="22"/>
  <c r="G95" i="22"/>
  <c r="G97" i="22"/>
  <c r="F95" i="22"/>
  <c r="F97" i="22"/>
  <c r="E95" i="22"/>
  <c r="E97" i="22"/>
  <c r="H93" i="22"/>
  <c r="G93" i="22"/>
  <c r="F93" i="22"/>
  <c r="E93" i="22"/>
  <c r="H87" i="22"/>
  <c r="H89" i="22"/>
  <c r="G87" i="22"/>
  <c r="G89" i="22"/>
  <c r="F87" i="22"/>
  <c r="F89" i="22"/>
  <c r="E87" i="22"/>
  <c r="E89" i="22"/>
  <c r="H82" i="22"/>
  <c r="G82" i="22"/>
  <c r="F82" i="22"/>
  <c r="E82" i="22"/>
  <c r="H67" i="22"/>
  <c r="G67" i="22"/>
  <c r="F67" i="22"/>
  <c r="E67" i="22"/>
  <c r="E62" i="22"/>
  <c r="E61" i="22"/>
  <c r="E60" i="22"/>
  <c r="H59" i="22"/>
  <c r="G59" i="22"/>
  <c r="F59" i="22"/>
  <c r="E59" i="22"/>
  <c r="E58" i="22"/>
  <c r="F58" i="22"/>
  <c r="G58" i="22"/>
  <c r="H58" i="22"/>
  <c r="F55" i="22"/>
  <c r="H45" i="22"/>
  <c r="H47" i="22"/>
  <c r="G45" i="22"/>
  <c r="G47" i="22"/>
  <c r="F45" i="22"/>
  <c r="F47" i="22"/>
  <c r="E45" i="22"/>
  <c r="E47" i="22"/>
  <c r="H43" i="22"/>
  <c r="G43" i="22"/>
  <c r="F43" i="22"/>
  <c r="E43" i="22"/>
  <c r="H37" i="22"/>
  <c r="H39" i="22"/>
  <c r="G37" i="22"/>
  <c r="G39" i="22"/>
  <c r="F37" i="22"/>
  <c r="F39" i="22"/>
  <c r="E37" i="22"/>
  <c r="E39" i="22"/>
  <c r="H32" i="22"/>
  <c r="G32" i="22"/>
  <c r="F32" i="22"/>
  <c r="E32" i="22"/>
  <c r="H17" i="22"/>
  <c r="G17" i="22"/>
  <c r="F17" i="22"/>
  <c r="E17" i="22"/>
  <c r="E12" i="22"/>
  <c r="E11" i="22"/>
  <c r="E10" i="22"/>
  <c r="E8" i="22"/>
  <c r="F8" i="22"/>
  <c r="G8" i="22"/>
  <c r="H8" i="22"/>
  <c r="F5" i="22"/>
  <c r="H195" i="21"/>
  <c r="H197" i="21"/>
  <c r="G195" i="21"/>
  <c r="G197" i="21"/>
  <c r="F195" i="21"/>
  <c r="F197" i="21"/>
  <c r="E195" i="21"/>
  <c r="E197" i="21"/>
  <c r="H193" i="21"/>
  <c r="G193" i="21"/>
  <c r="F193" i="21"/>
  <c r="E193" i="21"/>
  <c r="H187" i="21"/>
  <c r="H189" i="21"/>
  <c r="G187" i="21"/>
  <c r="G189" i="21"/>
  <c r="F187" i="21"/>
  <c r="F189" i="21"/>
  <c r="E187" i="21"/>
  <c r="E189" i="21"/>
  <c r="H182" i="21"/>
  <c r="G182" i="21"/>
  <c r="F182" i="21"/>
  <c r="E182" i="21"/>
  <c r="H167" i="21"/>
  <c r="G167" i="21"/>
  <c r="F167" i="21"/>
  <c r="E167" i="21"/>
  <c r="E158" i="21"/>
  <c r="F158" i="21"/>
  <c r="G158" i="21"/>
  <c r="H158" i="21"/>
  <c r="F155" i="21"/>
  <c r="H145" i="21"/>
  <c r="H147" i="21"/>
  <c r="G145" i="21"/>
  <c r="G147" i="21"/>
  <c r="F145" i="21"/>
  <c r="F147" i="21"/>
  <c r="E145" i="21"/>
  <c r="E147" i="21"/>
  <c r="H143" i="21"/>
  <c r="G143" i="21"/>
  <c r="F143" i="21"/>
  <c r="E143" i="21"/>
  <c r="H137" i="21"/>
  <c r="H139" i="21"/>
  <c r="G137" i="21"/>
  <c r="G139" i="21"/>
  <c r="F137" i="21"/>
  <c r="F139" i="21"/>
  <c r="E137" i="21"/>
  <c r="E139" i="21"/>
  <c r="H132" i="21"/>
  <c r="G132" i="21"/>
  <c r="F132" i="21"/>
  <c r="E132" i="21"/>
  <c r="H117" i="21"/>
  <c r="G117" i="21"/>
  <c r="F117" i="21"/>
  <c r="E117" i="21"/>
  <c r="E108" i="21"/>
  <c r="F108" i="21"/>
  <c r="G108" i="21"/>
  <c r="H108" i="21"/>
  <c r="F105" i="21"/>
  <c r="H95" i="21"/>
  <c r="H97" i="21"/>
  <c r="G95" i="21"/>
  <c r="G97" i="21"/>
  <c r="F95" i="21"/>
  <c r="F97" i="21"/>
  <c r="E95" i="21"/>
  <c r="E97" i="21"/>
  <c r="H93" i="21"/>
  <c r="G93" i="21"/>
  <c r="F93" i="21"/>
  <c r="E93" i="21"/>
  <c r="H87" i="21"/>
  <c r="H89" i="21"/>
  <c r="G87" i="21"/>
  <c r="G89" i="21"/>
  <c r="F87" i="21"/>
  <c r="F89" i="21"/>
  <c r="E87" i="21"/>
  <c r="E89" i="21"/>
  <c r="H67" i="21"/>
  <c r="G67" i="21"/>
  <c r="F67" i="21"/>
  <c r="E67" i="21"/>
  <c r="E58" i="21"/>
  <c r="F58" i="21"/>
  <c r="G58" i="21"/>
  <c r="H58" i="21"/>
  <c r="F55" i="21"/>
  <c r="H45" i="21"/>
  <c r="H47" i="21"/>
  <c r="G45" i="21"/>
  <c r="G47" i="21"/>
  <c r="F45" i="21"/>
  <c r="F47" i="21"/>
  <c r="E45" i="21"/>
  <c r="E47" i="21"/>
  <c r="H43" i="21"/>
  <c r="G43" i="21"/>
  <c r="F43" i="21"/>
  <c r="E43" i="21"/>
  <c r="H37" i="21"/>
  <c r="H39" i="21"/>
  <c r="G37" i="21"/>
  <c r="G39" i="21"/>
  <c r="F37" i="21"/>
  <c r="F39" i="21"/>
  <c r="E37" i="21"/>
  <c r="E39" i="21"/>
  <c r="H17" i="21"/>
  <c r="G17" i="21"/>
  <c r="F17" i="21"/>
  <c r="E17" i="21"/>
  <c r="E8" i="21"/>
  <c r="F8" i="21"/>
  <c r="G8" i="21"/>
  <c r="H8" i="21"/>
  <c r="F5" i="21"/>
  <c r="F44" i="23"/>
  <c r="F40" i="23"/>
  <c r="F41" i="23"/>
  <c r="F38" i="23"/>
  <c r="H44" i="23"/>
  <c r="H40" i="23"/>
  <c r="H38" i="23"/>
  <c r="H41" i="23"/>
  <c r="E44" i="23"/>
  <c r="E40" i="23"/>
  <c r="E41" i="23"/>
  <c r="E38" i="23"/>
  <c r="G44" i="23"/>
  <c r="G40" i="23"/>
  <c r="G38" i="23"/>
  <c r="G41" i="23"/>
  <c r="E94" i="23"/>
  <c r="E90" i="23"/>
  <c r="E91" i="23"/>
  <c r="E88" i="23"/>
  <c r="G94" i="23"/>
  <c r="G90" i="23"/>
  <c r="G88" i="23"/>
  <c r="G91" i="23"/>
  <c r="E144" i="23"/>
  <c r="E140" i="23"/>
  <c r="E138" i="23"/>
  <c r="E141" i="23"/>
  <c r="G144" i="23"/>
  <c r="G140" i="23"/>
  <c r="G138" i="23"/>
  <c r="G141" i="23"/>
  <c r="E194" i="23"/>
  <c r="E190" i="23"/>
  <c r="E188" i="23"/>
  <c r="E191" i="23"/>
  <c r="G194" i="23"/>
  <c r="G190" i="23"/>
  <c r="G188" i="23"/>
  <c r="G191" i="23"/>
  <c r="F94" i="23"/>
  <c r="F90" i="23"/>
  <c r="F91" i="23"/>
  <c r="F88" i="23"/>
  <c r="H94" i="23"/>
  <c r="H90" i="23"/>
  <c r="H88" i="23"/>
  <c r="H91" i="23"/>
  <c r="F144" i="23"/>
  <c r="F140" i="23"/>
  <c r="F138" i="23"/>
  <c r="F141" i="23"/>
  <c r="H144" i="23"/>
  <c r="H140" i="23"/>
  <c r="H138" i="23"/>
  <c r="H141" i="23"/>
  <c r="F194" i="23"/>
  <c r="F190" i="23"/>
  <c r="F188" i="23"/>
  <c r="F191" i="23"/>
  <c r="H194" i="23"/>
  <c r="H190" i="23"/>
  <c r="H188" i="23"/>
  <c r="H191" i="23"/>
  <c r="E44" i="22"/>
  <c r="E40" i="22"/>
  <c r="E41" i="22"/>
  <c r="E38" i="22"/>
  <c r="G44" i="22"/>
  <c r="G40" i="22"/>
  <c r="G38" i="22"/>
  <c r="G41" i="22"/>
  <c r="F44" i="22"/>
  <c r="F40" i="22"/>
  <c r="F41" i="22"/>
  <c r="F38" i="22"/>
  <c r="H44" i="22"/>
  <c r="H40" i="22"/>
  <c r="H38" i="22"/>
  <c r="H41" i="22"/>
  <c r="E94" i="22"/>
  <c r="E90" i="22"/>
  <c r="E91" i="22"/>
  <c r="E88" i="22"/>
  <c r="G94" i="22"/>
  <c r="G90" i="22"/>
  <c r="G88" i="22"/>
  <c r="G91" i="22"/>
  <c r="E144" i="22"/>
  <c r="E140" i="22"/>
  <c r="E141" i="22"/>
  <c r="E138" i="22"/>
  <c r="G144" i="22"/>
  <c r="G140" i="22"/>
  <c r="G138" i="22"/>
  <c r="G141" i="22"/>
  <c r="E194" i="22"/>
  <c r="E190" i="22"/>
  <c r="E188" i="22"/>
  <c r="E191" i="22"/>
  <c r="G194" i="22"/>
  <c r="G190" i="22"/>
  <c r="G188" i="22"/>
  <c r="G191" i="22"/>
  <c r="F94" i="22"/>
  <c r="F90" i="22"/>
  <c r="F91" i="22"/>
  <c r="F88" i="22"/>
  <c r="H94" i="22"/>
  <c r="H90" i="22"/>
  <c r="H88" i="22"/>
  <c r="H91" i="22"/>
  <c r="F144" i="22"/>
  <c r="F140" i="22"/>
  <c r="F141" i="22"/>
  <c r="F138" i="22"/>
  <c r="H144" i="22"/>
  <c r="H140" i="22"/>
  <c r="H138" i="22"/>
  <c r="H141" i="22"/>
  <c r="F194" i="22"/>
  <c r="F190" i="22"/>
  <c r="F188" i="22"/>
  <c r="F191" i="22"/>
  <c r="H194" i="22"/>
  <c r="H190" i="22"/>
  <c r="H188" i="22"/>
  <c r="H191" i="22"/>
  <c r="F44" i="21"/>
  <c r="F40" i="21"/>
  <c r="F38" i="21"/>
  <c r="F41" i="21"/>
  <c r="H44" i="21"/>
  <c r="H40" i="21"/>
  <c r="H38" i="21"/>
  <c r="H41" i="21"/>
  <c r="E44" i="21"/>
  <c r="E40" i="21"/>
  <c r="E38" i="21"/>
  <c r="E41" i="21"/>
  <c r="G44" i="21"/>
  <c r="G40" i="21"/>
  <c r="G38" i="21"/>
  <c r="G41" i="21"/>
  <c r="E94" i="21"/>
  <c r="E90" i="21"/>
  <c r="E88" i="21"/>
  <c r="E91" i="21"/>
  <c r="G94" i="21"/>
  <c r="G90" i="21"/>
  <c r="G88" i="21"/>
  <c r="G91" i="21"/>
  <c r="E144" i="21"/>
  <c r="E140" i="21"/>
  <c r="E138" i="21"/>
  <c r="E141" i="21"/>
  <c r="G144" i="21"/>
  <c r="G140" i="21"/>
  <c r="G138" i="21"/>
  <c r="G141" i="21"/>
  <c r="E194" i="21"/>
  <c r="E190" i="21"/>
  <c r="E188" i="21"/>
  <c r="E191" i="21"/>
  <c r="G194" i="21"/>
  <c r="G190" i="21"/>
  <c r="G188" i="21"/>
  <c r="G191" i="21"/>
  <c r="F94" i="21"/>
  <c r="F90" i="21"/>
  <c r="F88" i="21"/>
  <c r="F91" i="21"/>
  <c r="H94" i="21"/>
  <c r="H90" i="21"/>
  <c r="H88" i="21"/>
  <c r="H91" i="21"/>
  <c r="F144" i="21"/>
  <c r="F140" i="21"/>
  <c r="F138" i="21"/>
  <c r="F141" i="21"/>
  <c r="H144" i="21"/>
  <c r="H140" i="21"/>
  <c r="H138" i="21"/>
  <c r="H141" i="21"/>
  <c r="F194" i="21"/>
  <c r="F190" i="21"/>
  <c r="F188" i="21"/>
  <c r="F191" i="21"/>
  <c r="H194" i="21"/>
  <c r="H190" i="21"/>
  <c r="H188" i="21"/>
  <c r="H191" i="21"/>
  <c r="H198" i="23"/>
  <c r="H196" i="23"/>
  <c r="H199" i="23"/>
  <c r="H148" i="23"/>
  <c r="H146" i="23"/>
  <c r="H149" i="23"/>
  <c r="H98" i="23"/>
  <c r="H96" i="23"/>
  <c r="H99" i="23"/>
  <c r="G198" i="23"/>
  <c r="G196" i="23"/>
  <c r="G199" i="23"/>
  <c r="G148" i="23"/>
  <c r="G146" i="23"/>
  <c r="G149" i="23"/>
  <c r="G98" i="23"/>
  <c r="G96" i="23"/>
  <c r="G99" i="23"/>
  <c r="G48" i="23"/>
  <c r="G46" i="23"/>
  <c r="G49" i="23"/>
  <c r="H48" i="23"/>
  <c r="H46" i="23"/>
  <c r="H49" i="23"/>
  <c r="F198" i="23"/>
  <c r="F196" i="23"/>
  <c r="F199" i="23"/>
  <c r="F148" i="23"/>
  <c r="F146" i="23"/>
  <c r="F149" i="23"/>
  <c r="F98" i="23"/>
  <c r="F96" i="23"/>
  <c r="F99" i="23"/>
  <c r="E198" i="23"/>
  <c r="E196" i="23"/>
  <c r="E199" i="23"/>
  <c r="E148" i="23"/>
  <c r="E146" i="23"/>
  <c r="E149" i="23"/>
  <c r="E98" i="23"/>
  <c r="E96" i="23"/>
  <c r="E99" i="23"/>
  <c r="E48" i="23"/>
  <c r="E46" i="23"/>
  <c r="E49" i="23"/>
  <c r="F48" i="23"/>
  <c r="F46" i="23"/>
  <c r="F49" i="23"/>
  <c r="H198" i="22"/>
  <c r="H196" i="22"/>
  <c r="H199" i="22"/>
  <c r="H148" i="22"/>
  <c r="H146" i="22"/>
  <c r="H149" i="22"/>
  <c r="H98" i="22"/>
  <c r="H96" i="22"/>
  <c r="H99" i="22"/>
  <c r="G198" i="22"/>
  <c r="G196" i="22"/>
  <c r="G199" i="22"/>
  <c r="G148" i="22"/>
  <c r="G146" i="22"/>
  <c r="G149" i="22"/>
  <c r="G98" i="22"/>
  <c r="G96" i="22"/>
  <c r="G99" i="22"/>
  <c r="H48" i="22"/>
  <c r="H46" i="22"/>
  <c r="H49" i="22"/>
  <c r="G48" i="22"/>
  <c r="G46" i="22"/>
  <c r="G49" i="22"/>
  <c r="F198" i="22"/>
  <c r="F196" i="22"/>
  <c r="F199" i="22"/>
  <c r="F148" i="22"/>
  <c r="F146" i="22"/>
  <c r="F149" i="22"/>
  <c r="F98" i="22"/>
  <c r="F96" i="22"/>
  <c r="F99" i="22"/>
  <c r="E198" i="22"/>
  <c r="E196" i="22"/>
  <c r="E199" i="22"/>
  <c r="E148" i="22"/>
  <c r="E146" i="22"/>
  <c r="E149" i="22"/>
  <c r="E98" i="22"/>
  <c r="E96" i="22"/>
  <c r="E99" i="22"/>
  <c r="F48" i="22"/>
  <c r="F46" i="22"/>
  <c r="F49" i="22"/>
  <c r="E48" i="22"/>
  <c r="E46" i="22"/>
  <c r="E49" i="22"/>
  <c r="H198" i="21"/>
  <c r="H196" i="21"/>
  <c r="H199" i="21"/>
  <c r="H148" i="21"/>
  <c r="H146" i="21"/>
  <c r="H149" i="21"/>
  <c r="H98" i="21"/>
  <c r="H96" i="21"/>
  <c r="H99" i="21"/>
  <c r="G198" i="21"/>
  <c r="G196" i="21"/>
  <c r="G199" i="21"/>
  <c r="G148" i="21"/>
  <c r="G146" i="21"/>
  <c r="G149" i="21"/>
  <c r="G98" i="21"/>
  <c r="G96" i="21"/>
  <c r="G99" i="21"/>
  <c r="G48" i="21"/>
  <c r="G46" i="21"/>
  <c r="G49" i="21"/>
  <c r="H48" i="21"/>
  <c r="H46" i="21"/>
  <c r="H49" i="21"/>
  <c r="F198" i="21"/>
  <c r="F196" i="21"/>
  <c r="F199" i="21"/>
  <c r="F148" i="21"/>
  <c r="F146" i="21"/>
  <c r="F149" i="21"/>
  <c r="F98" i="21"/>
  <c r="F96" i="21"/>
  <c r="F99" i="21"/>
  <c r="E198" i="21"/>
  <c r="E196" i="21"/>
  <c r="E199" i="21"/>
  <c r="E148" i="21"/>
  <c r="E146" i="21"/>
  <c r="E149" i="21"/>
  <c r="E98" i="21"/>
  <c r="E96" i="21"/>
  <c r="E99" i="21"/>
  <c r="E48" i="21"/>
  <c r="E46" i="21"/>
  <c r="E49" i="21"/>
  <c r="F48" i="21"/>
  <c r="F46" i="21"/>
  <c r="F49" i="21"/>
  <c r="H195" i="20"/>
  <c r="H197" i="20"/>
  <c r="G195" i="20"/>
  <c r="G197" i="20"/>
  <c r="F195" i="20"/>
  <c r="F197" i="20"/>
  <c r="E195" i="20"/>
  <c r="E197" i="20"/>
  <c r="H193" i="20"/>
  <c r="G193" i="20"/>
  <c r="F193" i="20"/>
  <c r="E193" i="20"/>
  <c r="H187" i="20"/>
  <c r="H189" i="20"/>
  <c r="G187" i="20"/>
  <c r="G189" i="20"/>
  <c r="F187" i="20"/>
  <c r="F189" i="20"/>
  <c r="E187" i="20"/>
  <c r="E189" i="20"/>
  <c r="H182" i="20"/>
  <c r="G182" i="20"/>
  <c r="F182" i="20"/>
  <c r="E182" i="20"/>
  <c r="H169" i="20"/>
  <c r="H168" i="20"/>
  <c r="H170" i="20"/>
  <c r="H167" i="20"/>
  <c r="G167" i="20"/>
  <c r="F167" i="20"/>
  <c r="E167" i="20"/>
  <c r="E158" i="20"/>
  <c r="F158" i="20"/>
  <c r="G158" i="20"/>
  <c r="H158" i="20"/>
  <c r="F155" i="20"/>
  <c r="H145" i="20"/>
  <c r="H147" i="20"/>
  <c r="G145" i="20"/>
  <c r="G147" i="20"/>
  <c r="F145" i="20"/>
  <c r="F147" i="20"/>
  <c r="E145" i="20"/>
  <c r="E147" i="20"/>
  <c r="H143" i="20"/>
  <c r="G143" i="20"/>
  <c r="F143" i="20"/>
  <c r="E143" i="20"/>
  <c r="H137" i="20"/>
  <c r="H139" i="20"/>
  <c r="G137" i="20"/>
  <c r="G139" i="20"/>
  <c r="F137" i="20"/>
  <c r="F139" i="20"/>
  <c r="E137" i="20"/>
  <c r="E139" i="20"/>
  <c r="H132" i="20"/>
  <c r="G132" i="20"/>
  <c r="F132" i="20"/>
  <c r="H119" i="20"/>
  <c r="H118" i="20"/>
  <c r="H120" i="20"/>
  <c r="H117" i="20"/>
  <c r="G117" i="20"/>
  <c r="F117" i="20"/>
  <c r="E117" i="20"/>
  <c r="E108" i="20"/>
  <c r="F108" i="20"/>
  <c r="G108" i="20"/>
  <c r="H108" i="20"/>
  <c r="F105" i="20"/>
  <c r="H95" i="20"/>
  <c r="H97" i="20"/>
  <c r="G95" i="20"/>
  <c r="G97" i="20"/>
  <c r="F95" i="20"/>
  <c r="F97" i="20"/>
  <c r="E95" i="20"/>
  <c r="E97" i="20"/>
  <c r="H93" i="20"/>
  <c r="G93" i="20"/>
  <c r="F93" i="20"/>
  <c r="E93" i="20"/>
  <c r="H87" i="20"/>
  <c r="H89" i="20"/>
  <c r="G87" i="20"/>
  <c r="G89" i="20"/>
  <c r="F87" i="20"/>
  <c r="F89" i="20"/>
  <c r="E87" i="20"/>
  <c r="E89" i="20"/>
  <c r="H82" i="20"/>
  <c r="G82" i="20"/>
  <c r="F82" i="20"/>
  <c r="E82" i="20"/>
  <c r="H69" i="20"/>
  <c r="H68" i="20"/>
  <c r="H70" i="20"/>
  <c r="H67" i="20"/>
  <c r="G67" i="20"/>
  <c r="F67" i="20"/>
  <c r="E67" i="20"/>
  <c r="E58" i="20"/>
  <c r="F58" i="20"/>
  <c r="G58" i="20"/>
  <c r="H58" i="20"/>
  <c r="F55" i="20"/>
  <c r="G45" i="20"/>
  <c r="G47" i="20"/>
  <c r="F45" i="20"/>
  <c r="F47" i="20"/>
  <c r="E45" i="20"/>
  <c r="E47" i="20"/>
  <c r="G43" i="20"/>
  <c r="F43" i="20"/>
  <c r="E43" i="20"/>
  <c r="G37" i="20"/>
  <c r="G39" i="20"/>
  <c r="F37" i="20"/>
  <c r="F39" i="20"/>
  <c r="E37" i="20"/>
  <c r="E39" i="20"/>
  <c r="H17" i="20"/>
  <c r="G17" i="20"/>
  <c r="F17" i="20"/>
  <c r="E17" i="20"/>
  <c r="E8" i="20"/>
  <c r="F8" i="20"/>
  <c r="G8" i="20"/>
  <c r="H8" i="20"/>
  <c r="F5" i="20"/>
  <c r="Q183" i="18"/>
  <c r="Q185" i="18"/>
  <c r="P183" i="18"/>
  <c r="P185" i="18"/>
  <c r="O183" i="18"/>
  <c r="O185" i="18"/>
  <c r="N183" i="18"/>
  <c r="N185" i="18"/>
  <c r="H183" i="18"/>
  <c r="H185" i="18"/>
  <c r="G183" i="18"/>
  <c r="G185" i="18"/>
  <c r="F183" i="18"/>
  <c r="F185" i="18"/>
  <c r="E183" i="18"/>
  <c r="E185" i="18"/>
  <c r="Q181" i="18"/>
  <c r="P181" i="18"/>
  <c r="O181" i="18"/>
  <c r="N181" i="18"/>
  <c r="H181" i="18"/>
  <c r="G181" i="18"/>
  <c r="F181" i="18"/>
  <c r="E181" i="18"/>
  <c r="Q175" i="18"/>
  <c r="Q177" i="18"/>
  <c r="P175" i="18"/>
  <c r="P177" i="18"/>
  <c r="O175" i="18"/>
  <c r="O177" i="18"/>
  <c r="N175" i="18"/>
  <c r="N177" i="18"/>
  <c r="H175" i="18"/>
  <c r="H177" i="18"/>
  <c r="G175" i="18"/>
  <c r="G177" i="18"/>
  <c r="F175" i="18"/>
  <c r="F177" i="18"/>
  <c r="E175" i="18"/>
  <c r="E177" i="18"/>
  <c r="Q173" i="18"/>
  <c r="P173" i="18"/>
  <c r="O173" i="18"/>
  <c r="N173" i="18"/>
  <c r="H173" i="18"/>
  <c r="G173" i="18"/>
  <c r="F173" i="18"/>
  <c r="E173" i="18"/>
  <c r="Q163" i="18"/>
  <c r="P163" i="18"/>
  <c r="O163" i="18"/>
  <c r="N163" i="18"/>
  <c r="H163" i="18"/>
  <c r="G163" i="18"/>
  <c r="F163" i="18"/>
  <c r="E163" i="18"/>
  <c r="Q160" i="18"/>
  <c r="P160" i="18"/>
  <c r="O160" i="18"/>
  <c r="N160" i="18"/>
  <c r="H160" i="18"/>
  <c r="G160" i="18"/>
  <c r="F160" i="18"/>
  <c r="E160" i="18"/>
  <c r="Q159" i="18"/>
  <c r="Q161" i="18"/>
  <c r="P159" i="18"/>
  <c r="P161" i="18"/>
  <c r="O159" i="18"/>
  <c r="O161" i="18"/>
  <c r="N159" i="18"/>
  <c r="N161" i="18"/>
  <c r="H159" i="18"/>
  <c r="H161" i="18"/>
  <c r="G159" i="18"/>
  <c r="G161" i="18"/>
  <c r="F159" i="18"/>
  <c r="F161" i="18"/>
  <c r="E159" i="18"/>
  <c r="E161" i="18"/>
  <c r="Q158" i="18"/>
  <c r="P158" i="18"/>
  <c r="O158" i="18"/>
  <c r="N158" i="18"/>
  <c r="H158" i="18"/>
  <c r="G158" i="18"/>
  <c r="F158" i="18"/>
  <c r="E158" i="18"/>
  <c r="Q153" i="18"/>
  <c r="P153" i="18"/>
  <c r="O153" i="18"/>
  <c r="N153" i="18"/>
  <c r="H153" i="18"/>
  <c r="G153" i="18"/>
  <c r="F153" i="18"/>
  <c r="E153" i="18"/>
  <c r="Q152" i="18"/>
  <c r="P152" i="18"/>
  <c r="O152" i="18"/>
  <c r="N152" i="18"/>
  <c r="H152" i="18"/>
  <c r="G152" i="18"/>
  <c r="F152" i="18"/>
  <c r="E152" i="18"/>
  <c r="Q151" i="18"/>
  <c r="Q155" i="18"/>
  <c r="Q174" i="18"/>
  <c r="P151" i="18"/>
  <c r="P155" i="18"/>
  <c r="P174" i="18"/>
  <c r="O151" i="18"/>
  <c r="O155" i="18"/>
  <c r="O174" i="18"/>
  <c r="N151" i="18"/>
  <c r="N155" i="18"/>
  <c r="N174" i="18"/>
  <c r="H151" i="18"/>
  <c r="H155" i="18"/>
  <c r="H174" i="18"/>
  <c r="G151" i="18"/>
  <c r="G155" i="18"/>
  <c r="G174" i="18"/>
  <c r="F151" i="18"/>
  <c r="F155" i="18"/>
  <c r="F174" i="18"/>
  <c r="E151" i="18"/>
  <c r="E155" i="18"/>
  <c r="E174" i="18"/>
  <c r="N150" i="18"/>
  <c r="O150" i="18"/>
  <c r="P150" i="18"/>
  <c r="Q150" i="18"/>
  <c r="E150" i="18"/>
  <c r="F150" i="18"/>
  <c r="G150" i="18"/>
  <c r="H150" i="18"/>
  <c r="O147" i="18"/>
  <c r="F147" i="18"/>
  <c r="Q136" i="18"/>
  <c r="Q138" i="18"/>
  <c r="P136" i="18"/>
  <c r="P138" i="18"/>
  <c r="O136" i="18"/>
  <c r="O138" i="18"/>
  <c r="N136" i="18"/>
  <c r="N138" i="18"/>
  <c r="H136" i="18"/>
  <c r="H138" i="18"/>
  <c r="G136" i="18"/>
  <c r="G138" i="18"/>
  <c r="F136" i="18"/>
  <c r="F138" i="18"/>
  <c r="E136" i="18"/>
  <c r="E138" i="18"/>
  <c r="Q134" i="18"/>
  <c r="P134" i="18"/>
  <c r="O134" i="18"/>
  <c r="N134" i="18"/>
  <c r="H134" i="18"/>
  <c r="G134" i="18"/>
  <c r="F134" i="18"/>
  <c r="E134" i="18"/>
  <c r="Q128" i="18"/>
  <c r="Q130" i="18"/>
  <c r="P128" i="18"/>
  <c r="P130" i="18"/>
  <c r="O128" i="18"/>
  <c r="O130" i="18"/>
  <c r="N128" i="18"/>
  <c r="N130" i="18"/>
  <c r="H128" i="18"/>
  <c r="H130" i="18"/>
  <c r="G128" i="18"/>
  <c r="G130" i="18"/>
  <c r="F128" i="18"/>
  <c r="F130" i="18"/>
  <c r="E128" i="18"/>
  <c r="E130" i="18"/>
  <c r="Q126" i="18"/>
  <c r="P126" i="18"/>
  <c r="O126" i="18"/>
  <c r="N126" i="18"/>
  <c r="H126" i="18"/>
  <c r="G126" i="18"/>
  <c r="F126" i="18"/>
  <c r="E126" i="18"/>
  <c r="Q116" i="18"/>
  <c r="P116" i="18"/>
  <c r="O116" i="18"/>
  <c r="N116" i="18"/>
  <c r="H116" i="18"/>
  <c r="G116" i="18"/>
  <c r="F116" i="18"/>
  <c r="E116" i="18"/>
  <c r="Q113" i="18"/>
  <c r="P113" i="18"/>
  <c r="O113" i="18"/>
  <c r="N113" i="18"/>
  <c r="H113" i="18"/>
  <c r="G113" i="18"/>
  <c r="F113" i="18"/>
  <c r="E113" i="18"/>
  <c r="Q112" i="18"/>
  <c r="P112" i="18"/>
  <c r="P114" i="18"/>
  <c r="O112" i="18"/>
  <c r="O114" i="18"/>
  <c r="N112" i="18"/>
  <c r="N114" i="18"/>
  <c r="H112" i="18"/>
  <c r="H114" i="18"/>
  <c r="G112" i="18"/>
  <c r="G114" i="18"/>
  <c r="F112" i="18"/>
  <c r="F114" i="18"/>
  <c r="E112" i="18"/>
  <c r="E114" i="18"/>
  <c r="Q111" i="18"/>
  <c r="P111" i="18"/>
  <c r="O111" i="18"/>
  <c r="N111" i="18"/>
  <c r="H111" i="18"/>
  <c r="G111" i="18"/>
  <c r="F111" i="18"/>
  <c r="E111" i="18"/>
  <c r="Q106" i="18"/>
  <c r="P106" i="18"/>
  <c r="O106" i="18"/>
  <c r="N106" i="18"/>
  <c r="H106" i="18"/>
  <c r="G106" i="18"/>
  <c r="F106" i="18"/>
  <c r="E106" i="18"/>
  <c r="Q105" i="18"/>
  <c r="P105" i="18"/>
  <c r="O105" i="18"/>
  <c r="H105" i="18"/>
  <c r="G105" i="18"/>
  <c r="F105" i="18"/>
  <c r="E105" i="18"/>
  <c r="Q104" i="18"/>
  <c r="Q108" i="18"/>
  <c r="P104" i="18"/>
  <c r="P108" i="18"/>
  <c r="P127" i="18"/>
  <c r="O104" i="18"/>
  <c r="O108" i="18"/>
  <c r="N104" i="18"/>
  <c r="N108" i="18"/>
  <c r="H104" i="18"/>
  <c r="H108" i="18"/>
  <c r="G104" i="18"/>
  <c r="G108" i="18"/>
  <c r="G127" i="18"/>
  <c r="F104" i="18"/>
  <c r="F108" i="18"/>
  <c r="E104" i="18"/>
  <c r="E108" i="18"/>
  <c r="N103" i="18"/>
  <c r="O103" i="18"/>
  <c r="P103" i="18"/>
  <c r="Q103" i="18"/>
  <c r="E103" i="18"/>
  <c r="F103" i="18"/>
  <c r="G103" i="18"/>
  <c r="H103" i="18"/>
  <c r="O100" i="18"/>
  <c r="F100" i="18"/>
  <c r="Q89" i="18"/>
  <c r="Q91" i="18"/>
  <c r="P89" i="18"/>
  <c r="P91" i="18"/>
  <c r="O89" i="18"/>
  <c r="O91" i="18"/>
  <c r="N89" i="18"/>
  <c r="N91" i="18"/>
  <c r="H89" i="18"/>
  <c r="H91" i="18"/>
  <c r="G89" i="18"/>
  <c r="G91" i="18"/>
  <c r="F89" i="18"/>
  <c r="F91" i="18"/>
  <c r="E89" i="18"/>
  <c r="E91" i="18"/>
  <c r="Q87" i="18"/>
  <c r="P87" i="18"/>
  <c r="O87" i="18"/>
  <c r="N87" i="18"/>
  <c r="H87" i="18"/>
  <c r="G87" i="18"/>
  <c r="F87" i="18"/>
  <c r="E87" i="18"/>
  <c r="Q81" i="18"/>
  <c r="Q83" i="18"/>
  <c r="P81" i="18"/>
  <c r="P83" i="18"/>
  <c r="O81" i="18"/>
  <c r="O83" i="18"/>
  <c r="N81" i="18"/>
  <c r="N83" i="18"/>
  <c r="H81" i="18"/>
  <c r="H83" i="18"/>
  <c r="G81" i="18"/>
  <c r="G83" i="18"/>
  <c r="F81" i="18"/>
  <c r="F83" i="18"/>
  <c r="E81" i="18"/>
  <c r="E83" i="18"/>
  <c r="Q79" i="18"/>
  <c r="P79" i="18"/>
  <c r="O79" i="18"/>
  <c r="N79" i="18"/>
  <c r="H79" i="18"/>
  <c r="G79" i="18"/>
  <c r="F79" i="18"/>
  <c r="E79" i="18"/>
  <c r="Q69" i="18"/>
  <c r="P69" i="18"/>
  <c r="O69" i="18"/>
  <c r="N69" i="18"/>
  <c r="H69" i="18"/>
  <c r="G69" i="18"/>
  <c r="F69" i="18"/>
  <c r="E69" i="18"/>
  <c r="Q66" i="18"/>
  <c r="P66" i="18"/>
  <c r="O66" i="18"/>
  <c r="N66" i="18"/>
  <c r="H66" i="18"/>
  <c r="G66" i="18"/>
  <c r="F66" i="18"/>
  <c r="E66" i="18"/>
  <c r="Q65" i="18"/>
  <c r="Q67" i="18"/>
  <c r="P65" i="18"/>
  <c r="P67" i="18"/>
  <c r="O65" i="18"/>
  <c r="O67" i="18"/>
  <c r="N65" i="18"/>
  <c r="N67" i="18"/>
  <c r="H65" i="18"/>
  <c r="H67" i="18"/>
  <c r="G65" i="18"/>
  <c r="G67" i="18"/>
  <c r="F65" i="18"/>
  <c r="F67" i="18"/>
  <c r="E65" i="18"/>
  <c r="E67" i="18"/>
  <c r="Q64" i="18"/>
  <c r="P64" i="18"/>
  <c r="O64" i="18"/>
  <c r="N64" i="18"/>
  <c r="H64" i="18"/>
  <c r="G64" i="18"/>
  <c r="F64" i="18"/>
  <c r="E64" i="18"/>
  <c r="Q59" i="18"/>
  <c r="P59" i="18"/>
  <c r="O59" i="18"/>
  <c r="N59" i="18"/>
  <c r="H59" i="18"/>
  <c r="G59" i="18"/>
  <c r="F59" i="18"/>
  <c r="E59" i="18"/>
  <c r="Q58" i="18"/>
  <c r="P58" i="18"/>
  <c r="O58" i="18"/>
  <c r="N58" i="18"/>
  <c r="H58" i="18"/>
  <c r="G58" i="18"/>
  <c r="F58" i="18"/>
  <c r="E58" i="18"/>
  <c r="Q57" i="18"/>
  <c r="Q61" i="18"/>
  <c r="Q80" i="18"/>
  <c r="P57" i="18"/>
  <c r="P61" i="18"/>
  <c r="P80" i="18"/>
  <c r="O57" i="18"/>
  <c r="O61" i="18"/>
  <c r="O80" i="18"/>
  <c r="N57" i="18"/>
  <c r="N61" i="18"/>
  <c r="N80" i="18"/>
  <c r="H57" i="18"/>
  <c r="H61" i="18"/>
  <c r="H80" i="18"/>
  <c r="G57" i="18"/>
  <c r="G61" i="18"/>
  <c r="G80" i="18"/>
  <c r="F57" i="18"/>
  <c r="F61" i="18"/>
  <c r="F80" i="18"/>
  <c r="E57" i="18"/>
  <c r="E61" i="18"/>
  <c r="E80" i="18"/>
  <c r="N56" i="18"/>
  <c r="O56" i="18"/>
  <c r="P56" i="18"/>
  <c r="Q56" i="18"/>
  <c r="E56" i="18"/>
  <c r="F56" i="18"/>
  <c r="G56" i="18"/>
  <c r="H56" i="18"/>
  <c r="O53" i="18"/>
  <c r="F53" i="18"/>
  <c r="Q42" i="18"/>
  <c r="Q44" i="18"/>
  <c r="P42" i="18"/>
  <c r="P44" i="18"/>
  <c r="O42" i="18"/>
  <c r="O44" i="18"/>
  <c r="N42" i="18"/>
  <c r="N44" i="18"/>
  <c r="H42" i="18"/>
  <c r="H44" i="18"/>
  <c r="G42" i="18"/>
  <c r="G44" i="18"/>
  <c r="F42" i="18"/>
  <c r="F44" i="18"/>
  <c r="E42" i="18"/>
  <c r="E44" i="18"/>
  <c r="Q40" i="18"/>
  <c r="P40" i="18"/>
  <c r="O40" i="18"/>
  <c r="N40" i="18"/>
  <c r="H40" i="18"/>
  <c r="G40" i="18"/>
  <c r="F40" i="18"/>
  <c r="E40" i="18"/>
  <c r="Q34" i="18"/>
  <c r="Q36" i="18"/>
  <c r="P34" i="18"/>
  <c r="P36" i="18"/>
  <c r="O34" i="18"/>
  <c r="O36" i="18"/>
  <c r="N34" i="18"/>
  <c r="N36" i="18"/>
  <c r="H34" i="18"/>
  <c r="H36" i="18"/>
  <c r="G34" i="18"/>
  <c r="G36" i="18"/>
  <c r="F34" i="18"/>
  <c r="F36" i="18"/>
  <c r="E34" i="18"/>
  <c r="E36" i="18"/>
  <c r="Q32" i="18"/>
  <c r="P32" i="18"/>
  <c r="O32" i="18"/>
  <c r="N32" i="18"/>
  <c r="H32" i="18"/>
  <c r="G32" i="18"/>
  <c r="F32" i="18"/>
  <c r="E32" i="18"/>
  <c r="Q22" i="18"/>
  <c r="P22" i="18"/>
  <c r="O22" i="18"/>
  <c r="N22" i="18"/>
  <c r="H22" i="18"/>
  <c r="G22" i="18"/>
  <c r="F22" i="18"/>
  <c r="E22" i="18"/>
  <c r="Q19" i="18"/>
  <c r="P19" i="18"/>
  <c r="O19" i="18"/>
  <c r="N19" i="18"/>
  <c r="H19" i="18"/>
  <c r="G19" i="18"/>
  <c r="F19" i="18"/>
  <c r="E19" i="18"/>
  <c r="Q18" i="18"/>
  <c r="Q20" i="18"/>
  <c r="P18" i="18"/>
  <c r="P20" i="18"/>
  <c r="O18" i="18"/>
  <c r="O20" i="18"/>
  <c r="N18" i="18"/>
  <c r="N20" i="18"/>
  <c r="H18" i="18"/>
  <c r="H20" i="18"/>
  <c r="G18" i="18"/>
  <c r="G20" i="18"/>
  <c r="F18" i="18"/>
  <c r="F20" i="18"/>
  <c r="E18" i="18"/>
  <c r="E20" i="18"/>
  <c r="Q17" i="18"/>
  <c r="P17" i="18"/>
  <c r="O17" i="18"/>
  <c r="N17" i="18"/>
  <c r="H17" i="18"/>
  <c r="G17" i="18"/>
  <c r="F17" i="18"/>
  <c r="E17" i="18"/>
  <c r="Q12" i="18"/>
  <c r="P12" i="18"/>
  <c r="O12" i="18"/>
  <c r="N12" i="18"/>
  <c r="H12" i="18"/>
  <c r="G12" i="18"/>
  <c r="F12" i="18"/>
  <c r="E12" i="18"/>
  <c r="Q11" i="18"/>
  <c r="P11" i="18"/>
  <c r="O11" i="18"/>
  <c r="N11" i="18"/>
  <c r="H11" i="18"/>
  <c r="G11" i="18"/>
  <c r="F11" i="18"/>
  <c r="E11" i="18"/>
  <c r="Q10" i="18"/>
  <c r="Q14" i="18"/>
  <c r="Q33" i="18"/>
  <c r="P10" i="18"/>
  <c r="P14" i="18"/>
  <c r="P33" i="18"/>
  <c r="O10" i="18"/>
  <c r="O14" i="18"/>
  <c r="O33" i="18"/>
  <c r="N10" i="18"/>
  <c r="N14" i="18"/>
  <c r="N33" i="18"/>
  <c r="H10" i="18"/>
  <c r="H14" i="18"/>
  <c r="H33" i="18"/>
  <c r="G10" i="18"/>
  <c r="G14" i="18"/>
  <c r="G33" i="18"/>
  <c r="F10" i="18"/>
  <c r="F14" i="18"/>
  <c r="F33" i="18"/>
  <c r="E10" i="18"/>
  <c r="E14" i="18"/>
  <c r="E33" i="18"/>
  <c r="N9" i="18"/>
  <c r="O9" i="18"/>
  <c r="P9" i="18"/>
  <c r="Q9" i="18"/>
  <c r="E9" i="18"/>
  <c r="F9" i="18"/>
  <c r="G9" i="18"/>
  <c r="H9" i="18"/>
  <c r="O6" i="18"/>
  <c r="F6" i="18"/>
  <c r="Q183" i="17"/>
  <c r="Q185" i="17"/>
  <c r="P183" i="17"/>
  <c r="P185" i="17"/>
  <c r="O183" i="17"/>
  <c r="O185" i="17"/>
  <c r="N183" i="17"/>
  <c r="N185" i="17"/>
  <c r="H183" i="17"/>
  <c r="H185" i="17"/>
  <c r="G183" i="17"/>
  <c r="G185" i="17"/>
  <c r="F183" i="17"/>
  <c r="F185" i="17"/>
  <c r="E183" i="17"/>
  <c r="E185" i="17"/>
  <c r="Q181" i="17"/>
  <c r="P181" i="17"/>
  <c r="O181" i="17"/>
  <c r="N181" i="17"/>
  <c r="H181" i="17"/>
  <c r="G181" i="17"/>
  <c r="F181" i="17"/>
  <c r="E181" i="17"/>
  <c r="Q175" i="17"/>
  <c r="Q177" i="17"/>
  <c r="P175" i="17"/>
  <c r="P177" i="17"/>
  <c r="O175" i="17"/>
  <c r="O177" i="17"/>
  <c r="N175" i="17"/>
  <c r="N177" i="17"/>
  <c r="H175" i="17"/>
  <c r="H177" i="17"/>
  <c r="G175" i="17"/>
  <c r="G177" i="17"/>
  <c r="F175" i="17"/>
  <c r="F177" i="17"/>
  <c r="E175" i="17"/>
  <c r="E177" i="17"/>
  <c r="Q173" i="17"/>
  <c r="P173" i="17"/>
  <c r="O173" i="17"/>
  <c r="N173" i="17"/>
  <c r="H173" i="17"/>
  <c r="G173" i="17"/>
  <c r="F173" i="17"/>
  <c r="E173" i="17"/>
  <c r="Q163" i="17"/>
  <c r="P163" i="17"/>
  <c r="O163" i="17"/>
  <c r="N163" i="17"/>
  <c r="H163" i="17"/>
  <c r="G163" i="17"/>
  <c r="F163" i="17"/>
  <c r="E163" i="17"/>
  <c r="Q160" i="17"/>
  <c r="P160" i="17"/>
  <c r="O160" i="17"/>
  <c r="N160" i="17"/>
  <c r="H160" i="17"/>
  <c r="G160" i="17"/>
  <c r="F160" i="17"/>
  <c r="E160" i="17"/>
  <c r="Q159" i="17"/>
  <c r="Q161" i="17"/>
  <c r="P159" i="17"/>
  <c r="P161" i="17"/>
  <c r="O159" i="17"/>
  <c r="O161" i="17"/>
  <c r="N159" i="17"/>
  <c r="N161" i="17"/>
  <c r="H159" i="17"/>
  <c r="H161" i="17"/>
  <c r="G159" i="17"/>
  <c r="G161" i="17"/>
  <c r="F159" i="17"/>
  <c r="F161" i="17"/>
  <c r="E159" i="17"/>
  <c r="E161" i="17"/>
  <c r="Q158" i="17"/>
  <c r="P158" i="17"/>
  <c r="O158" i="17"/>
  <c r="N158" i="17"/>
  <c r="H158" i="17"/>
  <c r="G158" i="17"/>
  <c r="F158" i="17"/>
  <c r="E158" i="17"/>
  <c r="Q153" i="17"/>
  <c r="P153" i="17"/>
  <c r="O153" i="17"/>
  <c r="N153" i="17"/>
  <c r="H153" i="17"/>
  <c r="G153" i="17"/>
  <c r="F153" i="17"/>
  <c r="E153" i="17"/>
  <c r="Q152" i="17"/>
  <c r="P152" i="17"/>
  <c r="O152" i="17"/>
  <c r="N152" i="17"/>
  <c r="H152" i="17"/>
  <c r="G152" i="17"/>
  <c r="F152" i="17"/>
  <c r="E152" i="17"/>
  <c r="Q151" i="17"/>
  <c r="Q155" i="17"/>
  <c r="Q174" i="17"/>
  <c r="P151" i="17"/>
  <c r="P155" i="17"/>
  <c r="P174" i="17"/>
  <c r="O151" i="17"/>
  <c r="O155" i="17"/>
  <c r="O174" i="17"/>
  <c r="N151" i="17"/>
  <c r="N155" i="17"/>
  <c r="N174" i="17"/>
  <c r="H151" i="17"/>
  <c r="H155" i="17"/>
  <c r="H174" i="17"/>
  <c r="G151" i="17"/>
  <c r="G155" i="17"/>
  <c r="G174" i="17"/>
  <c r="F151" i="17"/>
  <c r="F155" i="17"/>
  <c r="F174" i="17"/>
  <c r="E151" i="17"/>
  <c r="E155" i="17"/>
  <c r="E174" i="17"/>
  <c r="N150" i="17"/>
  <c r="O150" i="17"/>
  <c r="P150" i="17"/>
  <c r="Q150" i="17"/>
  <c r="E150" i="17"/>
  <c r="F150" i="17"/>
  <c r="G150" i="17"/>
  <c r="H150" i="17"/>
  <c r="O147" i="17"/>
  <c r="F147" i="17"/>
  <c r="Q136" i="17"/>
  <c r="Q138" i="17"/>
  <c r="P136" i="17"/>
  <c r="P138" i="17"/>
  <c r="O136" i="17"/>
  <c r="O138" i="17"/>
  <c r="N136" i="17"/>
  <c r="N138" i="17"/>
  <c r="H136" i="17"/>
  <c r="H138" i="17"/>
  <c r="G136" i="17"/>
  <c r="G138" i="17"/>
  <c r="F136" i="17"/>
  <c r="F138" i="17"/>
  <c r="E136" i="17"/>
  <c r="E138" i="17"/>
  <c r="Q134" i="17"/>
  <c r="P134" i="17"/>
  <c r="O134" i="17"/>
  <c r="N134" i="17"/>
  <c r="H134" i="17"/>
  <c r="G134" i="17"/>
  <c r="F134" i="17"/>
  <c r="E134" i="17"/>
  <c r="Q128" i="17"/>
  <c r="Q130" i="17"/>
  <c r="P128" i="17"/>
  <c r="P130" i="17"/>
  <c r="O128" i="17"/>
  <c r="O130" i="17"/>
  <c r="N128" i="17"/>
  <c r="N130" i="17"/>
  <c r="H128" i="17"/>
  <c r="H130" i="17"/>
  <c r="G128" i="17"/>
  <c r="G130" i="17"/>
  <c r="F128" i="17"/>
  <c r="F130" i="17"/>
  <c r="E128" i="17"/>
  <c r="E130" i="17"/>
  <c r="Q126" i="17"/>
  <c r="P126" i="17"/>
  <c r="O126" i="17"/>
  <c r="N126" i="17"/>
  <c r="H126" i="17"/>
  <c r="G126" i="17"/>
  <c r="F126" i="17"/>
  <c r="E126" i="17"/>
  <c r="Q116" i="17"/>
  <c r="P116" i="17"/>
  <c r="O116" i="17"/>
  <c r="N116" i="17"/>
  <c r="H116" i="17"/>
  <c r="G116" i="17"/>
  <c r="F116" i="17"/>
  <c r="E116" i="17"/>
  <c r="Q113" i="17"/>
  <c r="P113" i="17"/>
  <c r="O113" i="17"/>
  <c r="N113" i="17"/>
  <c r="H113" i="17"/>
  <c r="G113" i="17"/>
  <c r="F113" i="17"/>
  <c r="E113" i="17"/>
  <c r="Q112" i="17"/>
  <c r="Q114" i="17"/>
  <c r="P112" i="17"/>
  <c r="P114" i="17"/>
  <c r="O112" i="17"/>
  <c r="O114" i="17"/>
  <c r="N112" i="17"/>
  <c r="N114" i="17"/>
  <c r="H112" i="17"/>
  <c r="H114" i="17"/>
  <c r="G112" i="17"/>
  <c r="G114" i="17"/>
  <c r="F112" i="17"/>
  <c r="F114" i="17"/>
  <c r="E112" i="17"/>
  <c r="E114" i="17"/>
  <c r="Q111" i="17"/>
  <c r="P111" i="17"/>
  <c r="O111" i="17"/>
  <c r="N111" i="17"/>
  <c r="H111" i="17"/>
  <c r="G111" i="17"/>
  <c r="F111" i="17"/>
  <c r="E111" i="17"/>
  <c r="Q106" i="17"/>
  <c r="P106" i="17"/>
  <c r="O106" i="17"/>
  <c r="N106" i="17"/>
  <c r="H106" i="17"/>
  <c r="G106" i="17"/>
  <c r="F106" i="17"/>
  <c r="E106" i="17"/>
  <c r="Q105" i="17"/>
  <c r="P105" i="17"/>
  <c r="O105" i="17"/>
  <c r="N105" i="17"/>
  <c r="H105" i="17"/>
  <c r="G105" i="17"/>
  <c r="F105" i="17"/>
  <c r="E105" i="17"/>
  <c r="Q104" i="17"/>
  <c r="Q108" i="17"/>
  <c r="Q127" i="17"/>
  <c r="P104" i="17"/>
  <c r="P108" i="17"/>
  <c r="P127" i="17"/>
  <c r="O104" i="17"/>
  <c r="O108" i="17"/>
  <c r="O127" i="17"/>
  <c r="N104" i="17"/>
  <c r="N108" i="17"/>
  <c r="N127" i="17"/>
  <c r="H104" i="17"/>
  <c r="H108" i="17"/>
  <c r="H127" i="17"/>
  <c r="G104" i="17"/>
  <c r="G108" i="17"/>
  <c r="G127" i="17"/>
  <c r="F104" i="17"/>
  <c r="F108" i="17"/>
  <c r="F127" i="17"/>
  <c r="E104" i="17"/>
  <c r="E108" i="17"/>
  <c r="E127" i="17"/>
  <c r="O103" i="17"/>
  <c r="P103" i="17"/>
  <c r="Q103" i="17"/>
  <c r="N103" i="17"/>
  <c r="F103" i="17"/>
  <c r="G103" i="17"/>
  <c r="H103" i="17"/>
  <c r="E103" i="17"/>
  <c r="O100" i="17"/>
  <c r="F100" i="17"/>
  <c r="Q89" i="17"/>
  <c r="Q91" i="17"/>
  <c r="P89" i="17"/>
  <c r="P91" i="17"/>
  <c r="O89" i="17"/>
  <c r="O91" i="17"/>
  <c r="N89" i="17"/>
  <c r="N91" i="17"/>
  <c r="H89" i="17"/>
  <c r="H91" i="17"/>
  <c r="G89" i="17"/>
  <c r="G91" i="17"/>
  <c r="F89" i="17"/>
  <c r="F91" i="17"/>
  <c r="E89" i="17"/>
  <c r="E91" i="17"/>
  <c r="Q87" i="17"/>
  <c r="P87" i="17"/>
  <c r="O87" i="17"/>
  <c r="N87" i="17"/>
  <c r="H87" i="17"/>
  <c r="G87" i="17"/>
  <c r="F87" i="17"/>
  <c r="E87" i="17"/>
  <c r="Q81" i="17"/>
  <c r="Q83" i="17"/>
  <c r="P81" i="17"/>
  <c r="P83" i="17"/>
  <c r="O81" i="17"/>
  <c r="O83" i="17"/>
  <c r="N81" i="17"/>
  <c r="N83" i="17"/>
  <c r="H81" i="17"/>
  <c r="H83" i="17"/>
  <c r="G81" i="17"/>
  <c r="G83" i="17"/>
  <c r="F81" i="17"/>
  <c r="F83" i="17"/>
  <c r="E81" i="17"/>
  <c r="E83" i="17"/>
  <c r="Q79" i="17"/>
  <c r="P79" i="17"/>
  <c r="O79" i="17"/>
  <c r="N79" i="17"/>
  <c r="H79" i="17"/>
  <c r="G79" i="17"/>
  <c r="F79" i="17"/>
  <c r="E79" i="17"/>
  <c r="Q69" i="17"/>
  <c r="P69" i="17"/>
  <c r="O69" i="17"/>
  <c r="N69" i="17"/>
  <c r="H69" i="17"/>
  <c r="G69" i="17"/>
  <c r="F69" i="17"/>
  <c r="E69" i="17"/>
  <c r="Q66" i="17"/>
  <c r="P66" i="17"/>
  <c r="O66" i="17"/>
  <c r="N66" i="17"/>
  <c r="H66" i="17"/>
  <c r="G66" i="17"/>
  <c r="F66" i="17"/>
  <c r="E66" i="17"/>
  <c r="Q65" i="17"/>
  <c r="Q67" i="17"/>
  <c r="P65" i="17"/>
  <c r="P67" i="17"/>
  <c r="O65" i="17"/>
  <c r="O67" i="17"/>
  <c r="N65" i="17"/>
  <c r="N67" i="17"/>
  <c r="H65" i="17"/>
  <c r="H67" i="17"/>
  <c r="G65" i="17"/>
  <c r="G67" i="17"/>
  <c r="F65" i="17"/>
  <c r="F67" i="17"/>
  <c r="E65" i="17"/>
  <c r="E67" i="17"/>
  <c r="Q64" i="17"/>
  <c r="P64" i="17"/>
  <c r="O64" i="17"/>
  <c r="N64" i="17"/>
  <c r="H64" i="17"/>
  <c r="G64" i="17"/>
  <c r="F64" i="17"/>
  <c r="E64" i="17"/>
  <c r="Q59" i="17"/>
  <c r="P59" i="17"/>
  <c r="O59" i="17"/>
  <c r="N59" i="17"/>
  <c r="H59" i="17"/>
  <c r="G59" i="17"/>
  <c r="F59" i="17"/>
  <c r="E59" i="17"/>
  <c r="Q58" i="17"/>
  <c r="P58" i="17"/>
  <c r="O58" i="17"/>
  <c r="N58" i="17"/>
  <c r="H58" i="17"/>
  <c r="G58" i="17"/>
  <c r="F58" i="17"/>
  <c r="E58" i="17"/>
  <c r="Q57" i="17"/>
  <c r="Q61" i="17"/>
  <c r="Q80" i="17"/>
  <c r="P57" i="17"/>
  <c r="P61" i="17"/>
  <c r="P80" i="17"/>
  <c r="O57" i="17"/>
  <c r="O61" i="17"/>
  <c r="O80" i="17"/>
  <c r="N57" i="17"/>
  <c r="N61" i="17"/>
  <c r="N80" i="17"/>
  <c r="H57" i="17"/>
  <c r="H61" i="17"/>
  <c r="H80" i="17"/>
  <c r="G57" i="17"/>
  <c r="G61" i="17"/>
  <c r="G80" i="17"/>
  <c r="F57" i="17"/>
  <c r="F61" i="17"/>
  <c r="F80" i="17"/>
  <c r="E57" i="17"/>
  <c r="E61" i="17"/>
  <c r="E80" i="17"/>
  <c r="N56" i="17"/>
  <c r="O56" i="17"/>
  <c r="P56" i="17"/>
  <c r="Q56" i="17"/>
  <c r="E56" i="17"/>
  <c r="F56" i="17"/>
  <c r="G56" i="17"/>
  <c r="H56" i="17"/>
  <c r="O53" i="17"/>
  <c r="F53" i="17"/>
  <c r="Q42" i="17"/>
  <c r="Q44" i="17"/>
  <c r="P42" i="17"/>
  <c r="P44" i="17"/>
  <c r="O42" i="17"/>
  <c r="O44" i="17"/>
  <c r="N42" i="17"/>
  <c r="N44" i="17"/>
  <c r="H42" i="17"/>
  <c r="H44" i="17"/>
  <c r="G42" i="17"/>
  <c r="G44" i="17"/>
  <c r="F42" i="17"/>
  <c r="F44" i="17"/>
  <c r="E42" i="17"/>
  <c r="E44" i="17"/>
  <c r="Q40" i="17"/>
  <c r="P40" i="17"/>
  <c r="O40" i="17"/>
  <c r="N40" i="17"/>
  <c r="H40" i="17"/>
  <c r="G40" i="17"/>
  <c r="F40" i="17"/>
  <c r="E40" i="17"/>
  <c r="Q34" i="17"/>
  <c r="Q36" i="17"/>
  <c r="P34" i="17"/>
  <c r="P36" i="17"/>
  <c r="O34" i="17"/>
  <c r="O36" i="17"/>
  <c r="N34" i="17"/>
  <c r="N36" i="17"/>
  <c r="H34" i="17"/>
  <c r="H36" i="17"/>
  <c r="G34" i="17"/>
  <c r="G36" i="17"/>
  <c r="F34" i="17"/>
  <c r="F36" i="17"/>
  <c r="E34" i="17"/>
  <c r="E36" i="17"/>
  <c r="Q32" i="17"/>
  <c r="P32" i="17"/>
  <c r="O32" i="17"/>
  <c r="N32" i="17"/>
  <c r="H32" i="17"/>
  <c r="G32" i="17"/>
  <c r="F32" i="17"/>
  <c r="E32" i="17"/>
  <c r="Q22" i="17"/>
  <c r="P22" i="17"/>
  <c r="O22" i="17"/>
  <c r="N22" i="17"/>
  <c r="H22" i="17"/>
  <c r="G22" i="17"/>
  <c r="F22" i="17"/>
  <c r="E22" i="17"/>
  <c r="Q19" i="17"/>
  <c r="P19" i="17"/>
  <c r="O19" i="17"/>
  <c r="N19" i="17"/>
  <c r="H19" i="17"/>
  <c r="G19" i="17"/>
  <c r="F19" i="17"/>
  <c r="E19" i="17"/>
  <c r="Q18" i="17"/>
  <c r="Q20" i="17"/>
  <c r="P18" i="17"/>
  <c r="P20" i="17"/>
  <c r="O18" i="17"/>
  <c r="O20" i="17"/>
  <c r="N18" i="17"/>
  <c r="N20" i="17"/>
  <c r="H18" i="17"/>
  <c r="H20" i="17"/>
  <c r="G18" i="17"/>
  <c r="G20" i="17"/>
  <c r="F18" i="17"/>
  <c r="F20" i="17"/>
  <c r="E18" i="17"/>
  <c r="E20" i="17"/>
  <c r="Q17" i="17"/>
  <c r="P17" i="17"/>
  <c r="O17" i="17"/>
  <c r="N17" i="17"/>
  <c r="H17" i="17"/>
  <c r="G17" i="17"/>
  <c r="F17" i="17"/>
  <c r="E17" i="17"/>
  <c r="Q12" i="17"/>
  <c r="P12" i="17"/>
  <c r="O12" i="17"/>
  <c r="N12" i="17"/>
  <c r="H12" i="17"/>
  <c r="G12" i="17"/>
  <c r="F12" i="17"/>
  <c r="E12" i="17"/>
  <c r="Q11" i="17"/>
  <c r="P11" i="17"/>
  <c r="O11" i="17"/>
  <c r="N11" i="17"/>
  <c r="H11" i="17"/>
  <c r="G11" i="17"/>
  <c r="F11" i="17"/>
  <c r="E11" i="17"/>
  <c r="Q10" i="17"/>
  <c r="Q14" i="17"/>
  <c r="Q33" i="17"/>
  <c r="P10" i="17"/>
  <c r="P14" i="17"/>
  <c r="P33" i="17"/>
  <c r="O10" i="17"/>
  <c r="O14" i="17"/>
  <c r="O33" i="17"/>
  <c r="N10" i="17"/>
  <c r="N14" i="17"/>
  <c r="N33" i="17"/>
  <c r="H10" i="17"/>
  <c r="H14" i="17"/>
  <c r="H33" i="17"/>
  <c r="G10" i="17"/>
  <c r="G14" i="17"/>
  <c r="G33" i="17"/>
  <c r="F10" i="17"/>
  <c r="F14" i="17"/>
  <c r="F33" i="17"/>
  <c r="E10" i="17"/>
  <c r="E14" i="17"/>
  <c r="E33" i="17"/>
  <c r="N9" i="17"/>
  <c r="O9" i="17"/>
  <c r="P9" i="17"/>
  <c r="Q9" i="17"/>
  <c r="E9" i="17"/>
  <c r="F9" i="17"/>
  <c r="G9" i="17"/>
  <c r="H9" i="17"/>
  <c r="O6" i="17"/>
  <c r="F6" i="17"/>
  <c r="Q183" i="16"/>
  <c r="Q185" i="16"/>
  <c r="P183" i="16"/>
  <c r="P185" i="16"/>
  <c r="O183" i="16"/>
  <c r="O185" i="16"/>
  <c r="N183" i="16"/>
  <c r="N185" i="16"/>
  <c r="H183" i="16"/>
  <c r="H185" i="16"/>
  <c r="G183" i="16"/>
  <c r="G185" i="16"/>
  <c r="F183" i="16"/>
  <c r="F185" i="16"/>
  <c r="E183" i="16"/>
  <c r="E185" i="16"/>
  <c r="Q181" i="16"/>
  <c r="P181" i="16"/>
  <c r="O181" i="16"/>
  <c r="N181" i="16"/>
  <c r="H181" i="16"/>
  <c r="G181" i="16"/>
  <c r="F181" i="16"/>
  <c r="E181" i="16"/>
  <c r="Q175" i="16"/>
  <c r="Q177" i="16"/>
  <c r="P175" i="16"/>
  <c r="P177" i="16"/>
  <c r="O175" i="16"/>
  <c r="O177" i="16"/>
  <c r="N175" i="16"/>
  <c r="N177" i="16"/>
  <c r="H175" i="16"/>
  <c r="H177" i="16"/>
  <c r="G175" i="16"/>
  <c r="G177" i="16"/>
  <c r="F175" i="16"/>
  <c r="F177" i="16"/>
  <c r="E175" i="16"/>
  <c r="E177" i="16"/>
  <c r="Q173" i="16"/>
  <c r="P173" i="16"/>
  <c r="O173" i="16"/>
  <c r="N173" i="16"/>
  <c r="H173" i="16"/>
  <c r="G173" i="16"/>
  <c r="F173" i="16"/>
  <c r="E173" i="16"/>
  <c r="Q163" i="16"/>
  <c r="P163" i="16"/>
  <c r="O163" i="16"/>
  <c r="N163" i="16"/>
  <c r="H163" i="16"/>
  <c r="G163" i="16"/>
  <c r="F163" i="16"/>
  <c r="E163" i="16"/>
  <c r="Q160" i="16"/>
  <c r="P160" i="16"/>
  <c r="O160" i="16"/>
  <c r="N160" i="16"/>
  <c r="H160" i="16"/>
  <c r="G160" i="16"/>
  <c r="F160" i="16"/>
  <c r="E160" i="16"/>
  <c r="Q159" i="16"/>
  <c r="Q161" i="16"/>
  <c r="P159" i="16"/>
  <c r="P161" i="16"/>
  <c r="O159" i="16"/>
  <c r="O161" i="16"/>
  <c r="N159" i="16"/>
  <c r="N161" i="16"/>
  <c r="H159" i="16"/>
  <c r="H161" i="16"/>
  <c r="G159" i="16"/>
  <c r="G161" i="16"/>
  <c r="F159" i="16"/>
  <c r="F161" i="16"/>
  <c r="E159" i="16"/>
  <c r="E161" i="16"/>
  <c r="Q158" i="16"/>
  <c r="P158" i="16"/>
  <c r="O158" i="16"/>
  <c r="N158" i="16"/>
  <c r="H158" i="16"/>
  <c r="G158" i="16"/>
  <c r="F158" i="16"/>
  <c r="E158" i="16"/>
  <c r="Q153" i="16"/>
  <c r="P153" i="16"/>
  <c r="O153" i="16"/>
  <c r="N153" i="16"/>
  <c r="H153" i="16"/>
  <c r="G153" i="16"/>
  <c r="F153" i="16"/>
  <c r="E153" i="16"/>
  <c r="Q152" i="16"/>
  <c r="P152" i="16"/>
  <c r="O152" i="16"/>
  <c r="N152" i="16"/>
  <c r="H152" i="16"/>
  <c r="G152" i="16"/>
  <c r="F152" i="16"/>
  <c r="E152" i="16"/>
  <c r="Q151" i="16"/>
  <c r="Q155" i="16"/>
  <c r="Q174" i="16"/>
  <c r="P151" i="16"/>
  <c r="P155" i="16"/>
  <c r="P174" i="16"/>
  <c r="O151" i="16"/>
  <c r="O155" i="16"/>
  <c r="O174" i="16"/>
  <c r="N151" i="16"/>
  <c r="N155" i="16"/>
  <c r="N174" i="16"/>
  <c r="H151" i="16"/>
  <c r="H155" i="16"/>
  <c r="H174" i="16"/>
  <c r="G151" i="16"/>
  <c r="G155" i="16"/>
  <c r="G174" i="16"/>
  <c r="F151" i="16"/>
  <c r="F155" i="16"/>
  <c r="F174" i="16"/>
  <c r="E151" i="16"/>
  <c r="E155" i="16"/>
  <c r="E174" i="16"/>
  <c r="N150" i="16"/>
  <c r="O150" i="16"/>
  <c r="P150" i="16"/>
  <c r="Q150" i="16"/>
  <c r="E150" i="16"/>
  <c r="F150" i="16"/>
  <c r="G150" i="16"/>
  <c r="H150" i="16"/>
  <c r="O147" i="16"/>
  <c r="F147" i="16"/>
  <c r="Q136" i="16"/>
  <c r="Q138" i="16"/>
  <c r="P136" i="16"/>
  <c r="P138" i="16"/>
  <c r="O136" i="16"/>
  <c r="O138" i="16"/>
  <c r="N136" i="16"/>
  <c r="N138" i="16"/>
  <c r="H136" i="16"/>
  <c r="H138" i="16"/>
  <c r="G136" i="16"/>
  <c r="G138" i="16"/>
  <c r="F136" i="16"/>
  <c r="F138" i="16"/>
  <c r="E136" i="16"/>
  <c r="E138" i="16"/>
  <c r="Q134" i="16"/>
  <c r="P134" i="16"/>
  <c r="O134" i="16"/>
  <c r="N134" i="16"/>
  <c r="H134" i="16"/>
  <c r="G134" i="16"/>
  <c r="F134" i="16"/>
  <c r="E134" i="16"/>
  <c r="Q128" i="16"/>
  <c r="Q130" i="16"/>
  <c r="P128" i="16"/>
  <c r="P130" i="16"/>
  <c r="O128" i="16"/>
  <c r="O130" i="16"/>
  <c r="N128" i="16"/>
  <c r="N130" i="16"/>
  <c r="H128" i="16"/>
  <c r="H130" i="16"/>
  <c r="G128" i="16"/>
  <c r="G130" i="16"/>
  <c r="F128" i="16"/>
  <c r="F130" i="16"/>
  <c r="E128" i="16"/>
  <c r="E130" i="16"/>
  <c r="Q126" i="16"/>
  <c r="P126" i="16"/>
  <c r="O126" i="16"/>
  <c r="N126" i="16"/>
  <c r="H126" i="16"/>
  <c r="G126" i="16"/>
  <c r="F126" i="16"/>
  <c r="Q116" i="16"/>
  <c r="P116" i="16"/>
  <c r="O116" i="16"/>
  <c r="N116" i="16"/>
  <c r="H116" i="16"/>
  <c r="G116" i="16"/>
  <c r="F116" i="16"/>
  <c r="E116" i="16"/>
  <c r="Q113" i="16"/>
  <c r="P113" i="16"/>
  <c r="O113" i="16"/>
  <c r="N113" i="16"/>
  <c r="H113" i="16"/>
  <c r="G113" i="16"/>
  <c r="F113" i="16"/>
  <c r="E113" i="16"/>
  <c r="Q112" i="16"/>
  <c r="Q114" i="16"/>
  <c r="P112" i="16"/>
  <c r="P114" i="16"/>
  <c r="O112" i="16"/>
  <c r="O114" i="16"/>
  <c r="N112" i="16"/>
  <c r="N114" i="16"/>
  <c r="H112" i="16"/>
  <c r="H114" i="16"/>
  <c r="G112" i="16"/>
  <c r="G114" i="16"/>
  <c r="F112" i="16"/>
  <c r="F114" i="16"/>
  <c r="E112" i="16"/>
  <c r="E114" i="16"/>
  <c r="Q111" i="16"/>
  <c r="P111" i="16"/>
  <c r="O111" i="16"/>
  <c r="N111" i="16"/>
  <c r="H111" i="16"/>
  <c r="G111" i="16"/>
  <c r="F111" i="16"/>
  <c r="E111" i="16"/>
  <c r="Q106" i="16"/>
  <c r="P106" i="16"/>
  <c r="O106" i="16"/>
  <c r="N106" i="16"/>
  <c r="H106" i="16"/>
  <c r="G106" i="16"/>
  <c r="F106" i="16"/>
  <c r="E106" i="16"/>
  <c r="Q105" i="16"/>
  <c r="P105" i="16"/>
  <c r="O105" i="16"/>
  <c r="N105" i="16"/>
  <c r="H105" i="16"/>
  <c r="G105" i="16"/>
  <c r="F105" i="16"/>
  <c r="E105" i="16"/>
  <c r="Q104" i="16"/>
  <c r="Q108" i="16"/>
  <c r="Q127" i="16"/>
  <c r="P104" i="16"/>
  <c r="P108" i="16"/>
  <c r="P127" i="16"/>
  <c r="O104" i="16"/>
  <c r="O108" i="16"/>
  <c r="O127" i="16"/>
  <c r="N104" i="16"/>
  <c r="N108" i="16"/>
  <c r="N127" i="16"/>
  <c r="H104" i="16"/>
  <c r="H108" i="16"/>
  <c r="H127" i="16"/>
  <c r="G104" i="16"/>
  <c r="G108" i="16"/>
  <c r="G127" i="16"/>
  <c r="F104" i="16"/>
  <c r="F108" i="16"/>
  <c r="F127" i="16"/>
  <c r="E104" i="16"/>
  <c r="E108" i="16"/>
  <c r="E127" i="16"/>
  <c r="N103" i="16"/>
  <c r="O103" i="16"/>
  <c r="P103" i="16"/>
  <c r="Q103" i="16"/>
  <c r="E103" i="16"/>
  <c r="F103" i="16"/>
  <c r="G103" i="16"/>
  <c r="H103" i="16"/>
  <c r="O100" i="16"/>
  <c r="F100" i="16"/>
  <c r="Q89" i="16"/>
  <c r="Q91" i="16"/>
  <c r="P89" i="16"/>
  <c r="P91" i="16"/>
  <c r="O89" i="16"/>
  <c r="O91" i="16"/>
  <c r="N89" i="16"/>
  <c r="N91" i="16"/>
  <c r="H89" i="16"/>
  <c r="H91" i="16"/>
  <c r="G89" i="16"/>
  <c r="G91" i="16"/>
  <c r="F89" i="16"/>
  <c r="F91" i="16"/>
  <c r="E89" i="16"/>
  <c r="E91" i="16"/>
  <c r="Q87" i="16"/>
  <c r="P87" i="16"/>
  <c r="O87" i="16"/>
  <c r="N87" i="16"/>
  <c r="H87" i="16"/>
  <c r="G87" i="16"/>
  <c r="F87" i="16"/>
  <c r="E87" i="16"/>
  <c r="Q81" i="16"/>
  <c r="Q83" i="16"/>
  <c r="P81" i="16"/>
  <c r="P83" i="16"/>
  <c r="O81" i="16"/>
  <c r="O83" i="16"/>
  <c r="N81" i="16"/>
  <c r="N83" i="16"/>
  <c r="H81" i="16"/>
  <c r="H83" i="16"/>
  <c r="G81" i="16"/>
  <c r="G83" i="16"/>
  <c r="F81" i="16"/>
  <c r="F83" i="16"/>
  <c r="E81" i="16"/>
  <c r="E83" i="16"/>
  <c r="Q79" i="16"/>
  <c r="P79" i="16"/>
  <c r="O79" i="16"/>
  <c r="N79" i="16"/>
  <c r="H79" i="16"/>
  <c r="G79" i="16"/>
  <c r="F79" i="16"/>
  <c r="E79" i="16"/>
  <c r="Q69" i="16"/>
  <c r="P69" i="16"/>
  <c r="O69" i="16"/>
  <c r="N69" i="16"/>
  <c r="H69" i="16"/>
  <c r="G69" i="16"/>
  <c r="F69" i="16"/>
  <c r="E69" i="16"/>
  <c r="Q66" i="16"/>
  <c r="P66" i="16"/>
  <c r="O66" i="16"/>
  <c r="N66" i="16"/>
  <c r="H66" i="16"/>
  <c r="G66" i="16"/>
  <c r="F66" i="16"/>
  <c r="E66" i="16"/>
  <c r="Q65" i="16"/>
  <c r="Q67" i="16"/>
  <c r="P65" i="16"/>
  <c r="P67" i="16"/>
  <c r="O65" i="16"/>
  <c r="O67" i="16"/>
  <c r="N65" i="16"/>
  <c r="N67" i="16"/>
  <c r="H65" i="16"/>
  <c r="H67" i="16"/>
  <c r="G65" i="16"/>
  <c r="G67" i="16"/>
  <c r="F65" i="16"/>
  <c r="F67" i="16"/>
  <c r="E65" i="16"/>
  <c r="E67" i="16"/>
  <c r="Q64" i="16"/>
  <c r="P64" i="16"/>
  <c r="O64" i="16"/>
  <c r="N64" i="16"/>
  <c r="H64" i="16"/>
  <c r="G64" i="16"/>
  <c r="F64" i="16"/>
  <c r="E64" i="16"/>
  <c r="Q59" i="16"/>
  <c r="P59" i="16"/>
  <c r="O59" i="16"/>
  <c r="N59" i="16"/>
  <c r="H59" i="16"/>
  <c r="G59" i="16"/>
  <c r="F59" i="16"/>
  <c r="E59" i="16"/>
  <c r="Q58" i="16"/>
  <c r="P58" i="16"/>
  <c r="O58" i="16"/>
  <c r="N58" i="16"/>
  <c r="H58" i="16"/>
  <c r="G58" i="16"/>
  <c r="F58" i="16"/>
  <c r="E58" i="16"/>
  <c r="Q57" i="16"/>
  <c r="Q61" i="16"/>
  <c r="Q80" i="16"/>
  <c r="P57" i="16"/>
  <c r="P61" i="16"/>
  <c r="P80" i="16"/>
  <c r="O57" i="16"/>
  <c r="O61" i="16"/>
  <c r="O80" i="16"/>
  <c r="N57" i="16"/>
  <c r="N61" i="16"/>
  <c r="N80" i="16"/>
  <c r="H57" i="16"/>
  <c r="H61" i="16"/>
  <c r="H80" i="16"/>
  <c r="G57" i="16"/>
  <c r="G61" i="16"/>
  <c r="G80" i="16"/>
  <c r="F57" i="16"/>
  <c r="F61" i="16"/>
  <c r="F80" i="16"/>
  <c r="E57" i="16"/>
  <c r="E61" i="16"/>
  <c r="E80" i="16"/>
  <c r="N56" i="16"/>
  <c r="O56" i="16"/>
  <c r="P56" i="16"/>
  <c r="Q56" i="16"/>
  <c r="E56" i="16"/>
  <c r="F56" i="16"/>
  <c r="G56" i="16"/>
  <c r="H56" i="16"/>
  <c r="O53" i="16"/>
  <c r="F53" i="16"/>
  <c r="Q42" i="16"/>
  <c r="Q44" i="16"/>
  <c r="P42" i="16"/>
  <c r="P44" i="16"/>
  <c r="O42" i="16"/>
  <c r="O44" i="16"/>
  <c r="N42" i="16"/>
  <c r="N44" i="16"/>
  <c r="H42" i="16"/>
  <c r="H44" i="16"/>
  <c r="G42" i="16"/>
  <c r="G44" i="16"/>
  <c r="F42" i="16"/>
  <c r="F44" i="16"/>
  <c r="E42" i="16"/>
  <c r="E44" i="16"/>
  <c r="Q40" i="16"/>
  <c r="P40" i="16"/>
  <c r="O40" i="16"/>
  <c r="N40" i="16"/>
  <c r="H40" i="16"/>
  <c r="G40" i="16"/>
  <c r="F40" i="16"/>
  <c r="E40" i="16"/>
  <c r="Q34" i="16"/>
  <c r="Q36" i="16"/>
  <c r="P34" i="16"/>
  <c r="P36" i="16"/>
  <c r="O34" i="16"/>
  <c r="O36" i="16"/>
  <c r="N34" i="16"/>
  <c r="N36" i="16"/>
  <c r="H34" i="16"/>
  <c r="H36" i="16"/>
  <c r="G34" i="16"/>
  <c r="G36" i="16"/>
  <c r="F34" i="16"/>
  <c r="F36" i="16"/>
  <c r="E34" i="16"/>
  <c r="E36" i="16"/>
  <c r="Q32" i="16"/>
  <c r="P32" i="16"/>
  <c r="O32" i="16"/>
  <c r="N32" i="16"/>
  <c r="H32" i="16"/>
  <c r="G32" i="16"/>
  <c r="F32" i="16"/>
  <c r="E32" i="16"/>
  <c r="Q22" i="16"/>
  <c r="P22" i="16"/>
  <c r="O22" i="16"/>
  <c r="N22" i="16"/>
  <c r="H22" i="16"/>
  <c r="G22" i="16"/>
  <c r="F22" i="16"/>
  <c r="E22" i="16"/>
  <c r="Q19" i="16"/>
  <c r="P19" i="16"/>
  <c r="O19" i="16"/>
  <c r="N19" i="16"/>
  <c r="H19" i="16"/>
  <c r="G19" i="16"/>
  <c r="F19" i="16"/>
  <c r="E19" i="16"/>
  <c r="Q18" i="16"/>
  <c r="Q20" i="16"/>
  <c r="P18" i="16"/>
  <c r="P20" i="16"/>
  <c r="O18" i="16"/>
  <c r="O20" i="16"/>
  <c r="N18" i="16"/>
  <c r="N20" i="16"/>
  <c r="H18" i="16"/>
  <c r="H20" i="16"/>
  <c r="G18" i="16"/>
  <c r="G20" i="16"/>
  <c r="F18" i="16"/>
  <c r="F20" i="16"/>
  <c r="E18" i="16"/>
  <c r="E20" i="16"/>
  <c r="Q17" i="16"/>
  <c r="P17" i="16"/>
  <c r="O17" i="16"/>
  <c r="N17" i="16"/>
  <c r="H17" i="16"/>
  <c r="G17" i="16"/>
  <c r="F17" i="16"/>
  <c r="E17" i="16"/>
  <c r="Q12" i="16"/>
  <c r="P12" i="16"/>
  <c r="O12" i="16"/>
  <c r="N12" i="16"/>
  <c r="H12" i="16"/>
  <c r="G12" i="16"/>
  <c r="F12" i="16"/>
  <c r="E12" i="16"/>
  <c r="Q11" i="16"/>
  <c r="P11" i="16"/>
  <c r="O11" i="16"/>
  <c r="N11" i="16"/>
  <c r="H11" i="16"/>
  <c r="G11" i="16"/>
  <c r="F11" i="16"/>
  <c r="E11" i="16"/>
  <c r="Q10" i="16"/>
  <c r="Q14" i="16"/>
  <c r="Q33" i="16"/>
  <c r="P10" i="16"/>
  <c r="P14" i="16"/>
  <c r="P33" i="16"/>
  <c r="O10" i="16"/>
  <c r="O14" i="16"/>
  <c r="O33" i="16"/>
  <c r="N10" i="16"/>
  <c r="N14" i="16"/>
  <c r="N33" i="16"/>
  <c r="H10" i="16"/>
  <c r="H14" i="16"/>
  <c r="H33" i="16"/>
  <c r="G10" i="16"/>
  <c r="G14" i="16"/>
  <c r="G33" i="16"/>
  <c r="F10" i="16"/>
  <c r="F14" i="16"/>
  <c r="F33" i="16"/>
  <c r="E10" i="16"/>
  <c r="E14" i="16"/>
  <c r="E33" i="16"/>
  <c r="N9" i="16"/>
  <c r="O9" i="16"/>
  <c r="P9" i="16"/>
  <c r="Q9" i="16"/>
  <c r="E9" i="16"/>
  <c r="F9" i="16"/>
  <c r="G9" i="16"/>
  <c r="H9" i="16"/>
  <c r="O6" i="16"/>
  <c r="F6" i="16"/>
  <c r="Q183" i="15"/>
  <c r="Q185" i="15"/>
  <c r="P183" i="15"/>
  <c r="P185" i="15"/>
  <c r="O183" i="15"/>
  <c r="O185" i="15"/>
  <c r="N183" i="15"/>
  <c r="N185" i="15"/>
  <c r="H183" i="15"/>
  <c r="H185" i="15"/>
  <c r="G183" i="15"/>
  <c r="G185" i="15"/>
  <c r="F183" i="15"/>
  <c r="F185" i="15"/>
  <c r="E183" i="15"/>
  <c r="E185" i="15"/>
  <c r="Q181" i="15"/>
  <c r="P181" i="15"/>
  <c r="O181" i="15"/>
  <c r="N181" i="15"/>
  <c r="H181" i="15"/>
  <c r="G181" i="15"/>
  <c r="F181" i="15"/>
  <c r="E181" i="15"/>
  <c r="Q175" i="15"/>
  <c r="Q177" i="15"/>
  <c r="P175" i="15"/>
  <c r="P177" i="15"/>
  <c r="O175" i="15"/>
  <c r="O177" i="15"/>
  <c r="N175" i="15"/>
  <c r="N177" i="15"/>
  <c r="H175" i="15"/>
  <c r="H177" i="15"/>
  <c r="G175" i="15"/>
  <c r="G177" i="15"/>
  <c r="F175" i="15"/>
  <c r="F177" i="15"/>
  <c r="E175" i="15"/>
  <c r="E177" i="15"/>
  <c r="Q173" i="15"/>
  <c r="P173" i="15"/>
  <c r="O173" i="15"/>
  <c r="N173" i="15"/>
  <c r="H173" i="15"/>
  <c r="G173" i="15"/>
  <c r="F173" i="15"/>
  <c r="E173" i="15"/>
  <c r="Q163" i="15"/>
  <c r="P163" i="15"/>
  <c r="O163" i="15"/>
  <c r="N163" i="15"/>
  <c r="H163" i="15"/>
  <c r="G163" i="15"/>
  <c r="F163" i="15"/>
  <c r="E163" i="15"/>
  <c r="Q160" i="15"/>
  <c r="P160" i="15"/>
  <c r="O160" i="15"/>
  <c r="N160" i="15"/>
  <c r="H160" i="15"/>
  <c r="G160" i="15"/>
  <c r="F160" i="15"/>
  <c r="E160" i="15"/>
  <c r="Q159" i="15"/>
  <c r="Q161" i="15"/>
  <c r="P159" i="15"/>
  <c r="P161" i="15"/>
  <c r="O159" i="15"/>
  <c r="O161" i="15"/>
  <c r="N159" i="15"/>
  <c r="N161" i="15"/>
  <c r="H159" i="15"/>
  <c r="H161" i="15"/>
  <c r="G159" i="15"/>
  <c r="G161" i="15"/>
  <c r="F159" i="15"/>
  <c r="F161" i="15"/>
  <c r="E159" i="15"/>
  <c r="E161" i="15"/>
  <c r="Q158" i="15"/>
  <c r="P158" i="15"/>
  <c r="O158" i="15"/>
  <c r="N158" i="15"/>
  <c r="H158" i="15"/>
  <c r="G158" i="15"/>
  <c r="F158" i="15"/>
  <c r="E158" i="15"/>
  <c r="Q153" i="15"/>
  <c r="P153" i="15"/>
  <c r="O153" i="15"/>
  <c r="N153" i="15"/>
  <c r="H153" i="15"/>
  <c r="G153" i="15"/>
  <c r="F153" i="15"/>
  <c r="E153" i="15"/>
  <c r="Q152" i="15"/>
  <c r="P152" i="15"/>
  <c r="O152" i="15"/>
  <c r="N152" i="15"/>
  <c r="H152" i="15"/>
  <c r="G152" i="15"/>
  <c r="F152" i="15"/>
  <c r="E152" i="15"/>
  <c r="Q151" i="15"/>
  <c r="Q155" i="15"/>
  <c r="P151" i="15"/>
  <c r="O151" i="15"/>
  <c r="O155" i="15"/>
  <c r="N151" i="15"/>
  <c r="N155" i="15"/>
  <c r="N174" i="15"/>
  <c r="H151" i="15"/>
  <c r="H155" i="15"/>
  <c r="G151" i="15"/>
  <c r="G155" i="15"/>
  <c r="G174" i="15"/>
  <c r="F151" i="15"/>
  <c r="F155" i="15"/>
  <c r="E151" i="15"/>
  <c r="E155" i="15"/>
  <c r="E174" i="15"/>
  <c r="N150" i="15"/>
  <c r="O150" i="15"/>
  <c r="P150" i="15"/>
  <c r="Q150" i="15"/>
  <c r="G150" i="15"/>
  <c r="H150" i="15"/>
  <c r="E150" i="15"/>
  <c r="F150" i="15"/>
  <c r="O147" i="15"/>
  <c r="F147" i="15"/>
  <c r="Q136" i="15"/>
  <c r="Q138" i="15"/>
  <c r="P136" i="15"/>
  <c r="P138" i="15"/>
  <c r="O136" i="15"/>
  <c r="O138" i="15"/>
  <c r="N136" i="15"/>
  <c r="N138" i="15"/>
  <c r="H136" i="15"/>
  <c r="H138" i="15"/>
  <c r="G136" i="15"/>
  <c r="G138" i="15"/>
  <c r="F136" i="15"/>
  <c r="F138" i="15"/>
  <c r="E136" i="15"/>
  <c r="E138" i="15"/>
  <c r="Q134" i="15"/>
  <c r="P134" i="15"/>
  <c r="O134" i="15"/>
  <c r="N134" i="15"/>
  <c r="H134" i="15"/>
  <c r="G134" i="15"/>
  <c r="F134" i="15"/>
  <c r="E134" i="15"/>
  <c r="Q128" i="15"/>
  <c r="Q130" i="15"/>
  <c r="P128" i="15"/>
  <c r="P130" i="15"/>
  <c r="O128" i="15"/>
  <c r="O130" i="15"/>
  <c r="N128" i="15"/>
  <c r="N130" i="15"/>
  <c r="H128" i="15"/>
  <c r="H130" i="15"/>
  <c r="G128" i="15"/>
  <c r="G130" i="15"/>
  <c r="F128" i="15"/>
  <c r="F130" i="15"/>
  <c r="E128" i="15"/>
  <c r="E130" i="15"/>
  <c r="Q126" i="15"/>
  <c r="P126" i="15"/>
  <c r="O126" i="15"/>
  <c r="N126" i="15"/>
  <c r="H126" i="15"/>
  <c r="G126" i="15"/>
  <c r="F126" i="15"/>
  <c r="E126" i="15"/>
  <c r="Q116" i="15"/>
  <c r="P116" i="15"/>
  <c r="O116" i="15"/>
  <c r="N116" i="15"/>
  <c r="H116" i="15"/>
  <c r="G116" i="15"/>
  <c r="F116" i="15"/>
  <c r="E116" i="15"/>
  <c r="Q113" i="15"/>
  <c r="P113" i="15"/>
  <c r="O113" i="15"/>
  <c r="N113" i="15"/>
  <c r="H113" i="15"/>
  <c r="G113" i="15"/>
  <c r="F113" i="15"/>
  <c r="E113" i="15"/>
  <c r="Q112" i="15"/>
  <c r="Q114" i="15"/>
  <c r="P112" i="15"/>
  <c r="P114" i="15"/>
  <c r="O112" i="15"/>
  <c r="O114" i="15"/>
  <c r="N112" i="15"/>
  <c r="N114" i="15"/>
  <c r="H112" i="15"/>
  <c r="H114" i="15"/>
  <c r="G112" i="15"/>
  <c r="G114" i="15"/>
  <c r="F112" i="15"/>
  <c r="F114" i="15"/>
  <c r="E112" i="15"/>
  <c r="E114" i="15"/>
  <c r="Q111" i="15"/>
  <c r="P111" i="15"/>
  <c r="O111" i="15"/>
  <c r="N111" i="15"/>
  <c r="H111" i="15"/>
  <c r="G111" i="15"/>
  <c r="F111" i="15"/>
  <c r="E111" i="15"/>
  <c r="Q106" i="15"/>
  <c r="P106" i="15"/>
  <c r="O106" i="15"/>
  <c r="N106" i="15"/>
  <c r="H106" i="15"/>
  <c r="G106" i="15"/>
  <c r="F106" i="15"/>
  <c r="E106" i="15"/>
  <c r="Q105" i="15"/>
  <c r="P105" i="15"/>
  <c r="O105" i="15"/>
  <c r="N105" i="15"/>
  <c r="H105" i="15"/>
  <c r="G105" i="15"/>
  <c r="F105" i="15"/>
  <c r="E105" i="15"/>
  <c r="Q104" i="15"/>
  <c r="Q108" i="15"/>
  <c r="Q127" i="15"/>
  <c r="P104" i="15"/>
  <c r="P108" i="15"/>
  <c r="P127" i="15"/>
  <c r="O104" i="15"/>
  <c r="O108" i="15"/>
  <c r="O127" i="15"/>
  <c r="N104" i="15"/>
  <c r="N108" i="15"/>
  <c r="N127" i="15"/>
  <c r="H104" i="15"/>
  <c r="H108" i="15"/>
  <c r="H127" i="15"/>
  <c r="G104" i="15"/>
  <c r="G108" i="15"/>
  <c r="G127" i="15"/>
  <c r="F104" i="15"/>
  <c r="F108" i="15"/>
  <c r="F127" i="15"/>
  <c r="E104" i="15"/>
  <c r="E108" i="15"/>
  <c r="E127" i="15"/>
  <c r="N103" i="15"/>
  <c r="O103" i="15"/>
  <c r="P103" i="15"/>
  <c r="Q103" i="15"/>
  <c r="E103" i="15"/>
  <c r="F103" i="15"/>
  <c r="G103" i="15"/>
  <c r="H103" i="15"/>
  <c r="O100" i="15"/>
  <c r="F100" i="15"/>
  <c r="Q89" i="15"/>
  <c r="Q91" i="15"/>
  <c r="P89" i="15"/>
  <c r="P91" i="15"/>
  <c r="O89" i="15"/>
  <c r="O91" i="15"/>
  <c r="N89" i="15"/>
  <c r="N91" i="15"/>
  <c r="H89" i="15"/>
  <c r="H91" i="15"/>
  <c r="G89" i="15"/>
  <c r="G91" i="15"/>
  <c r="F89" i="15"/>
  <c r="F91" i="15"/>
  <c r="E89" i="15"/>
  <c r="E91" i="15"/>
  <c r="Q87" i="15"/>
  <c r="P87" i="15"/>
  <c r="O87" i="15"/>
  <c r="N87" i="15"/>
  <c r="H87" i="15"/>
  <c r="G87" i="15"/>
  <c r="F87" i="15"/>
  <c r="E87" i="15"/>
  <c r="Q81" i="15"/>
  <c r="Q83" i="15"/>
  <c r="P81" i="15"/>
  <c r="P83" i="15"/>
  <c r="O81" i="15"/>
  <c r="O83" i="15"/>
  <c r="N81" i="15"/>
  <c r="N83" i="15"/>
  <c r="H81" i="15"/>
  <c r="H83" i="15"/>
  <c r="G81" i="15"/>
  <c r="G83" i="15"/>
  <c r="F81" i="15"/>
  <c r="F83" i="15"/>
  <c r="E81" i="15"/>
  <c r="E83" i="15"/>
  <c r="Q79" i="15"/>
  <c r="P79" i="15"/>
  <c r="O79" i="15"/>
  <c r="N79" i="15"/>
  <c r="H79" i="15"/>
  <c r="G79" i="15"/>
  <c r="F79" i="15"/>
  <c r="E79" i="15"/>
  <c r="Q69" i="15"/>
  <c r="P69" i="15"/>
  <c r="O69" i="15"/>
  <c r="N69" i="15"/>
  <c r="H69" i="15"/>
  <c r="G69" i="15"/>
  <c r="F69" i="15"/>
  <c r="E69" i="15"/>
  <c r="Q66" i="15"/>
  <c r="P66" i="15"/>
  <c r="O66" i="15"/>
  <c r="N66" i="15"/>
  <c r="H66" i="15"/>
  <c r="G66" i="15"/>
  <c r="F66" i="15"/>
  <c r="E66" i="15"/>
  <c r="Q65" i="15"/>
  <c r="Q67" i="15"/>
  <c r="P65" i="15"/>
  <c r="P67" i="15"/>
  <c r="O65" i="15"/>
  <c r="O67" i="15"/>
  <c r="N65" i="15"/>
  <c r="N67" i="15"/>
  <c r="H65" i="15"/>
  <c r="H67" i="15"/>
  <c r="G65" i="15"/>
  <c r="G67" i="15"/>
  <c r="F65" i="15"/>
  <c r="F67" i="15"/>
  <c r="E65" i="15"/>
  <c r="E67" i="15"/>
  <c r="Q64" i="15"/>
  <c r="P64" i="15"/>
  <c r="O64" i="15"/>
  <c r="N64" i="15"/>
  <c r="H64" i="15"/>
  <c r="G64" i="15"/>
  <c r="F64" i="15"/>
  <c r="E64" i="15"/>
  <c r="Q59" i="15"/>
  <c r="P59" i="15"/>
  <c r="O59" i="15"/>
  <c r="N59" i="15"/>
  <c r="H59" i="15"/>
  <c r="G59" i="15"/>
  <c r="F59" i="15"/>
  <c r="E59" i="15"/>
  <c r="Q58" i="15"/>
  <c r="P58" i="15"/>
  <c r="O58" i="15"/>
  <c r="N58" i="15"/>
  <c r="H58" i="15"/>
  <c r="G58" i="15"/>
  <c r="F58" i="15"/>
  <c r="E58" i="15"/>
  <c r="Q57" i="15"/>
  <c r="Q61" i="15"/>
  <c r="Q80" i="15"/>
  <c r="N56" i="15"/>
  <c r="O56" i="15"/>
  <c r="P56" i="15"/>
  <c r="Q56" i="15"/>
  <c r="E56" i="15"/>
  <c r="F56" i="15"/>
  <c r="G56" i="15"/>
  <c r="H56" i="15"/>
  <c r="O53" i="15"/>
  <c r="F53" i="15"/>
  <c r="Q22" i="15"/>
  <c r="P22" i="15"/>
  <c r="O22" i="15"/>
  <c r="N22" i="15"/>
  <c r="E9" i="15"/>
  <c r="F127" i="18"/>
  <c r="F131" i="18"/>
  <c r="F132" i="18"/>
  <c r="O127" i="18"/>
  <c r="E127" i="18"/>
  <c r="E131" i="18"/>
  <c r="E132" i="18"/>
  <c r="N127" i="18"/>
  <c r="N135" i="18"/>
  <c r="H127" i="18"/>
  <c r="H135" i="18"/>
  <c r="Q127" i="18"/>
  <c r="Q131" i="18"/>
  <c r="Q132" i="18"/>
  <c r="Q114" i="18"/>
  <c r="P155" i="15"/>
  <c r="P174" i="15"/>
  <c r="P178" i="15"/>
  <c r="P179" i="15"/>
  <c r="F174" i="15"/>
  <c r="H174" i="15"/>
  <c r="H178" i="15"/>
  <c r="H179" i="15"/>
  <c r="O174" i="15"/>
  <c r="O176" i="15"/>
  <c r="Q174" i="15"/>
  <c r="Q178" i="15"/>
  <c r="Q179" i="15"/>
  <c r="E41" i="18"/>
  <c r="E37" i="18"/>
  <c r="E38" i="18"/>
  <c r="E35" i="18"/>
  <c r="G41" i="18"/>
  <c r="G37" i="18"/>
  <c r="G38" i="18"/>
  <c r="G35" i="18"/>
  <c r="N41" i="18"/>
  <c r="N37" i="18"/>
  <c r="N38" i="18"/>
  <c r="N35" i="18"/>
  <c r="P41" i="18"/>
  <c r="P37" i="18"/>
  <c r="P38" i="18"/>
  <c r="P35" i="18"/>
  <c r="F41" i="18"/>
  <c r="F37" i="18"/>
  <c r="F38" i="18"/>
  <c r="F35" i="18"/>
  <c r="H41" i="18"/>
  <c r="H37" i="18"/>
  <c r="H38" i="18"/>
  <c r="H35" i="18"/>
  <c r="O41" i="18"/>
  <c r="O37" i="18"/>
  <c r="O38" i="18"/>
  <c r="O35" i="18"/>
  <c r="Q41" i="18"/>
  <c r="Q37" i="18"/>
  <c r="Q38" i="18"/>
  <c r="Q35" i="18"/>
  <c r="E88" i="18"/>
  <c r="E84" i="18"/>
  <c r="E85" i="18"/>
  <c r="E82" i="18"/>
  <c r="G88" i="18"/>
  <c r="G84" i="18"/>
  <c r="G85" i="18"/>
  <c r="G82" i="18"/>
  <c r="N88" i="18"/>
  <c r="N84" i="18"/>
  <c r="N85" i="18"/>
  <c r="N82" i="18"/>
  <c r="P88" i="18"/>
  <c r="P84" i="18"/>
  <c r="P85" i="18"/>
  <c r="P82" i="18"/>
  <c r="E135" i="18"/>
  <c r="E129" i="18"/>
  <c r="G135" i="18"/>
  <c r="G131" i="18"/>
  <c r="G132" i="18"/>
  <c r="G129" i="18"/>
  <c r="N131" i="18"/>
  <c r="N132" i="18"/>
  <c r="N129" i="18"/>
  <c r="P135" i="18"/>
  <c r="P131" i="18"/>
  <c r="P132" i="18"/>
  <c r="P129" i="18"/>
  <c r="F88" i="18"/>
  <c r="F84" i="18"/>
  <c r="F85" i="18"/>
  <c r="F82" i="18"/>
  <c r="H88" i="18"/>
  <c r="H84" i="18"/>
  <c r="H85" i="18"/>
  <c r="H82" i="18"/>
  <c r="O88" i="18"/>
  <c r="O84" i="18"/>
  <c r="O85" i="18"/>
  <c r="O82" i="18"/>
  <c r="Q88" i="18"/>
  <c r="Q84" i="18"/>
  <c r="Q85" i="18"/>
  <c r="Q82" i="18"/>
  <c r="F135" i="18"/>
  <c r="O135" i="18"/>
  <c r="O131" i="18"/>
  <c r="O132" i="18"/>
  <c r="O129" i="18"/>
  <c r="E182" i="18"/>
  <c r="E178" i="18"/>
  <c r="E179" i="18"/>
  <c r="E176" i="18"/>
  <c r="G182" i="18"/>
  <c r="G178" i="18"/>
  <c r="G179" i="18"/>
  <c r="G176" i="18"/>
  <c r="N182" i="18"/>
  <c r="N178" i="18"/>
  <c r="N179" i="18"/>
  <c r="N176" i="18"/>
  <c r="P182" i="18"/>
  <c r="P178" i="18"/>
  <c r="P179" i="18"/>
  <c r="P176" i="18"/>
  <c r="F182" i="18"/>
  <c r="F178" i="18"/>
  <c r="F179" i="18"/>
  <c r="F176" i="18"/>
  <c r="H182" i="18"/>
  <c r="H178" i="18"/>
  <c r="H179" i="18"/>
  <c r="H176" i="18"/>
  <c r="O182" i="18"/>
  <c r="O178" i="18"/>
  <c r="O179" i="18"/>
  <c r="O176" i="18"/>
  <c r="Q182" i="18"/>
  <c r="Q178" i="18"/>
  <c r="Q179" i="18"/>
  <c r="Q176" i="18"/>
  <c r="E41" i="17"/>
  <c r="E37" i="17"/>
  <c r="E38" i="17"/>
  <c r="E35" i="17"/>
  <c r="G41" i="17"/>
  <c r="G37" i="17"/>
  <c r="G38" i="17"/>
  <c r="G35" i="17"/>
  <c r="N41" i="17"/>
  <c r="N37" i="17"/>
  <c r="N38" i="17"/>
  <c r="N35" i="17"/>
  <c r="P41" i="17"/>
  <c r="P37" i="17"/>
  <c r="P38" i="17"/>
  <c r="P35" i="17"/>
  <c r="F41" i="17"/>
  <c r="F37" i="17"/>
  <c r="F38" i="17"/>
  <c r="F35" i="17"/>
  <c r="H41" i="17"/>
  <c r="H37" i="17"/>
  <c r="H38" i="17"/>
  <c r="H35" i="17"/>
  <c r="O41" i="17"/>
  <c r="O37" i="17"/>
  <c r="O38" i="17"/>
  <c r="O35" i="17"/>
  <c r="Q41" i="17"/>
  <c r="Q37" i="17"/>
  <c r="Q38" i="17"/>
  <c r="Q35" i="17"/>
  <c r="E88" i="17"/>
  <c r="E84" i="17"/>
  <c r="E85" i="17"/>
  <c r="E82" i="17"/>
  <c r="G88" i="17"/>
  <c r="G84" i="17"/>
  <c r="G85" i="17"/>
  <c r="G82" i="17"/>
  <c r="N88" i="17"/>
  <c r="N84" i="17"/>
  <c r="N85" i="17"/>
  <c r="N82" i="17"/>
  <c r="P88" i="17"/>
  <c r="P84" i="17"/>
  <c r="P85" i="17"/>
  <c r="P82" i="17"/>
  <c r="E135" i="17"/>
  <c r="E131" i="17"/>
  <c r="E132" i="17"/>
  <c r="E129" i="17"/>
  <c r="G135" i="17"/>
  <c r="G131" i="17"/>
  <c r="G132" i="17"/>
  <c r="G129" i="17"/>
  <c r="N135" i="17"/>
  <c r="N131" i="17"/>
  <c r="N132" i="17"/>
  <c r="N129" i="17"/>
  <c r="P135" i="17"/>
  <c r="P131" i="17"/>
  <c r="P132" i="17"/>
  <c r="P129" i="17"/>
  <c r="F88" i="17"/>
  <c r="F84" i="17"/>
  <c r="F85" i="17"/>
  <c r="F82" i="17"/>
  <c r="H88" i="17"/>
  <c r="H84" i="17"/>
  <c r="H85" i="17"/>
  <c r="H82" i="17"/>
  <c r="O88" i="17"/>
  <c r="O84" i="17"/>
  <c r="O85" i="17"/>
  <c r="O82" i="17"/>
  <c r="Q88" i="17"/>
  <c r="Q84" i="17"/>
  <c r="Q85" i="17"/>
  <c r="Q82" i="17"/>
  <c r="F135" i="17"/>
  <c r="F131" i="17"/>
  <c r="F132" i="17"/>
  <c r="F129" i="17"/>
  <c r="H135" i="17"/>
  <c r="H131" i="17"/>
  <c r="H132" i="17"/>
  <c r="H129" i="17"/>
  <c r="O135" i="17"/>
  <c r="O131" i="17"/>
  <c r="O132" i="17"/>
  <c r="O129" i="17"/>
  <c r="Q135" i="17"/>
  <c r="Q131" i="17"/>
  <c r="Q132" i="17"/>
  <c r="Q129" i="17"/>
  <c r="E182" i="17"/>
  <c r="E178" i="17"/>
  <c r="E179" i="17"/>
  <c r="E176" i="17"/>
  <c r="G182" i="17"/>
  <c r="G178" i="17"/>
  <c r="G179" i="17"/>
  <c r="G176" i="17"/>
  <c r="N182" i="17"/>
  <c r="N178" i="17"/>
  <c r="N179" i="17"/>
  <c r="N176" i="17"/>
  <c r="P182" i="17"/>
  <c r="P178" i="17"/>
  <c r="P179" i="17"/>
  <c r="P176" i="17"/>
  <c r="F182" i="17"/>
  <c r="F178" i="17"/>
  <c r="F179" i="17"/>
  <c r="F176" i="17"/>
  <c r="H182" i="17"/>
  <c r="H178" i="17"/>
  <c r="H179" i="17"/>
  <c r="H176" i="17"/>
  <c r="O182" i="17"/>
  <c r="O178" i="17"/>
  <c r="O179" i="17"/>
  <c r="O176" i="17"/>
  <c r="Q182" i="17"/>
  <c r="Q178" i="17"/>
  <c r="Q179" i="17"/>
  <c r="Q176" i="17"/>
  <c r="E41" i="16"/>
  <c r="E37" i="16"/>
  <c r="E38" i="16"/>
  <c r="E35" i="16"/>
  <c r="G41" i="16"/>
  <c r="G37" i="16"/>
  <c r="G38" i="16"/>
  <c r="G35" i="16"/>
  <c r="N41" i="16"/>
  <c r="N37" i="16"/>
  <c r="N38" i="16"/>
  <c r="N35" i="16"/>
  <c r="P41" i="16"/>
  <c r="P37" i="16"/>
  <c r="P38" i="16"/>
  <c r="P35" i="16"/>
  <c r="F41" i="16"/>
  <c r="F37" i="16"/>
  <c r="F38" i="16"/>
  <c r="F35" i="16"/>
  <c r="H41" i="16"/>
  <c r="H37" i="16"/>
  <c r="H38" i="16"/>
  <c r="H35" i="16"/>
  <c r="O41" i="16"/>
  <c r="O37" i="16"/>
  <c r="O38" i="16"/>
  <c r="O35" i="16"/>
  <c r="Q41" i="16"/>
  <c r="Q37" i="16"/>
  <c r="Q38" i="16"/>
  <c r="Q35" i="16"/>
  <c r="E88" i="16"/>
  <c r="E84" i="16"/>
  <c r="E85" i="16"/>
  <c r="E82" i="16"/>
  <c r="G88" i="16"/>
  <c r="G84" i="16"/>
  <c r="G85" i="16"/>
  <c r="G82" i="16"/>
  <c r="N88" i="16"/>
  <c r="N84" i="16"/>
  <c r="N85" i="16"/>
  <c r="N82" i="16"/>
  <c r="P88" i="16"/>
  <c r="P84" i="16"/>
  <c r="P85" i="16"/>
  <c r="P82" i="16"/>
  <c r="E135" i="16"/>
  <c r="E131" i="16"/>
  <c r="E132" i="16"/>
  <c r="E129" i="16"/>
  <c r="G135" i="16"/>
  <c r="G131" i="16"/>
  <c r="G132" i="16"/>
  <c r="G129" i="16"/>
  <c r="N135" i="16"/>
  <c r="N131" i="16"/>
  <c r="N132" i="16"/>
  <c r="N129" i="16"/>
  <c r="P135" i="16"/>
  <c r="P131" i="16"/>
  <c r="P132" i="16"/>
  <c r="P129" i="16"/>
  <c r="F88" i="16"/>
  <c r="F84" i="16"/>
  <c r="F85" i="16"/>
  <c r="F82" i="16"/>
  <c r="H88" i="16"/>
  <c r="H84" i="16"/>
  <c r="H85" i="16"/>
  <c r="H82" i="16"/>
  <c r="O88" i="16"/>
  <c r="O84" i="16"/>
  <c r="O85" i="16"/>
  <c r="O82" i="16"/>
  <c r="Q88" i="16"/>
  <c r="Q84" i="16"/>
  <c r="Q85" i="16"/>
  <c r="Q82" i="16"/>
  <c r="F135" i="16"/>
  <c r="F131" i="16"/>
  <c r="F132" i="16"/>
  <c r="F129" i="16"/>
  <c r="H135" i="16"/>
  <c r="H131" i="16"/>
  <c r="H132" i="16"/>
  <c r="H129" i="16"/>
  <c r="O135" i="16"/>
  <c r="O131" i="16"/>
  <c r="O132" i="16"/>
  <c r="O129" i="16"/>
  <c r="Q135" i="16"/>
  <c r="Q131" i="16"/>
  <c r="Q132" i="16"/>
  <c r="Q129" i="16"/>
  <c r="E182" i="16"/>
  <c r="E178" i="16"/>
  <c r="E179" i="16"/>
  <c r="E176" i="16"/>
  <c r="G182" i="16"/>
  <c r="G178" i="16"/>
  <c r="G179" i="16"/>
  <c r="G176" i="16"/>
  <c r="N182" i="16"/>
  <c r="N178" i="16"/>
  <c r="N179" i="16"/>
  <c r="N176" i="16"/>
  <c r="P182" i="16"/>
  <c r="P178" i="16"/>
  <c r="P179" i="16"/>
  <c r="P176" i="16"/>
  <c r="F182" i="16"/>
  <c r="F178" i="16"/>
  <c r="F179" i="16"/>
  <c r="F176" i="16"/>
  <c r="H182" i="16"/>
  <c r="H178" i="16"/>
  <c r="H179" i="16"/>
  <c r="H176" i="16"/>
  <c r="O182" i="16"/>
  <c r="O178" i="16"/>
  <c r="O179" i="16"/>
  <c r="O176" i="16"/>
  <c r="Q182" i="16"/>
  <c r="Q178" i="16"/>
  <c r="Q179" i="16"/>
  <c r="Q176" i="16"/>
  <c r="E182" i="15"/>
  <c r="E178" i="15"/>
  <c r="E179" i="15"/>
  <c r="E176" i="15"/>
  <c r="N182" i="15"/>
  <c r="N178" i="15"/>
  <c r="N179" i="15"/>
  <c r="N176" i="15"/>
  <c r="G182" i="15"/>
  <c r="G178" i="15"/>
  <c r="G179" i="15"/>
  <c r="G176" i="15"/>
  <c r="P182" i="15"/>
  <c r="P176" i="15"/>
  <c r="F182" i="15"/>
  <c r="F178" i="15"/>
  <c r="F179" i="15"/>
  <c r="F176" i="15"/>
  <c r="H176" i="15"/>
  <c r="O182" i="15"/>
  <c r="Q182" i="15"/>
  <c r="Q176" i="15"/>
  <c r="E135" i="15"/>
  <c r="E131" i="15"/>
  <c r="E132" i="15"/>
  <c r="E129" i="15"/>
  <c r="G135" i="15"/>
  <c r="G131" i="15"/>
  <c r="G132" i="15"/>
  <c r="G129" i="15"/>
  <c r="N135" i="15"/>
  <c r="N131" i="15"/>
  <c r="N132" i="15"/>
  <c r="N129" i="15"/>
  <c r="P135" i="15"/>
  <c r="P131" i="15"/>
  <c r="P132" i="15"/>
  <c r="P129" i="15"/>
  <c r="F135" i="15"/>
  <c r="F131" i="15"/>
  <c r="F132" i="15"/>
  <c r="F129" i="15"/>
  <c r="H135" i="15"/>
  <c r="H131" i="15"/>
  <c r="H132" i="15"/>
  <c r="H129" i="15"/>
  <c r="O135" i="15"/>
  <c r="O131" i="15"/>
  <c r="O132" i="15"/>
  <c r="O129" i="15"/>
  <c r="Q135" i="15"/>
  <c r="Q131" i="15"/>
  <c r="Q132" i="15"/>
  <c r="Q129" i="15"/>
  <c r="G57" i="15"/>
  <c r="G61" i="15"/>
  <c r="G80" i="15"/>
  <c r="E57" i="15"/>
  <c r="E61" i="15"/>
  <c r="E80" i="15"/>
  <c r="G88" i="15"/>
  <c r="G84" i="15"/>
  <c r="G85" i="15"/>
  <c r="G82" i="15"/>
  <c r="Q88" i="15"/>
  <c r="Q84" i="15"/>
  <c r="Q82" i="15"/>
  <c r="F57" i="15"/>
  <c r="F61" i="15"/>
  <c r="F80" i="15"/>
  <c r="H57" i="15"/>
  <c r="H61" i="15"/>
  <c r="H80" i="15"/>
  <c r="N57" i="15"/>
  <c r="N61" i="15"/>
  <c r="N80" i="15"/>
  <c r="P57" i="15"/>
  <c r="P61" i="15"/>
  <c r="P80" i="15"/>
  <c r="O57" i="15"/>
  <c r="O61" i="15"/>
  <c r="O80" i="15"/>
  <c r="F22" i="15"/>
  <c r="G22" i="15"/>
  <c r="H22" i="15"/>
  <c r="E22" i="15"/>
  <c r="O11" i="15"/>
  <c r="P11" i="15"/>
  <c r="Q11" i="15"/>
  <c r="N11" i="15"/>
  <c r="Q42" i="15"/>
  <c r="Q44" i="15"/>
  <c r="P42" i="15"/>
  <c r="P44" i="15"/>
  <c r="O42" i="15"/>
  <c r="O44" i="15"/>
  <c r="N42" i="15"/>
  <c r="N44" i="15"/>
  <c r="Q40" i="15"/>
  <c r="P40" i="15"/>
  <c r="O40" i="15"/>
  <c r="N40" i="15"/>
  <c r="Q34" i="15"/>
  <c r="Q36" i="15"/>
  <c r="P34" i="15"/>
  <c r="P36" i="15"/>
  <c r="O34" i="15"/>
  <c r="O36" i="15"/>
  <c r="N34" i="15"/>
  <c r="N36" i="15"/>
  <c r="Q32" i="15"/>
  <c r="P32" i="15"/>
  <c r="O32" i="15"/>
  <c r="N32" i="15"/>
  <c r="Q19" i="15"/>
  <c r="P19" i="15"/>
  <c r="O19" i="15"/>
  <c r="N19" i="15"/>
  <c r="Q18" i="15"/>
  <c r="Q20" i="15"/>
  <c r="P18" i="15"/>
  <c r="P20" i="15"/>
  <c r="O18" i="15"/>
  <c r="O20" i="15"/>
  <c r="N18" i="15"/>
  <c r="N20" i="15"/>
  <c r="Q17" i="15"/>
  <c r="P17" i="15"/>
  <c r="O17" i="15"/>
  <c r="N17" i="15"/>
  <c r="Q12" i="15"/>
  <c r="P12" i="15"/>
  <c r="O12" i="15"/>
  <c r="N12" i="15"/>
  <c r="N9" i="15"/>
  <c r="O9" i="15"/>
  <c r="P9" i="15"/>
  <c r="Q9" i="15"/>
  <c r="O6" i="15"/>
  <c r="H42" i="15"/>
  <c r="H44" i="15"/>
  <c r="G42" i="15"/>
  <c r="G44" i="15"/>
  <c r="F42" i="15"/>
  <c r="F44" i="15"/>
  <c r="E42" i="15"/>
  <c r="E44" i="15"/>
  <c r="H40" i="15"/>
  <c r="G40" i="15"/>
  <c r="F40" i="15"/>
  <c r="E40" i="15"/>
  <c r="H34" i="15"/>
  <c r="H36" i="15"/>
  <c r="G34" i="15"/>
  <c r="G36" i="15"/>
  <c r="F34" i="15"/>
  <c r="F36" i="15"/>
  <c r="E34" i="15"/>
  <c r="E36" i="15"/>
  <c r="H32" i="15"/>
  <c r="G32" i="15"/>
  <c r="F32" i="15"/>
  <c r="E32" i="15"/>
  <c r="H19" i="15"/>
  <c r="G19" i="15"/>
  <c r="F19" i="15"/>
  <c r="E19" i="15"/>
  <c r="H18" i="15"/>
  <c r="G18" i="15"/>
  <c r="F18" i="15"/>
  <c r="E18" i="15"/>
  <c r="E20" i="15"/>
  <c r="H17" i="15"/>
  <c r="G17" i="15"/>
  <c r="F17" i="15"/>
  <c r="E17" i="15"/>
  <c r="H12" i="15"/>
  <c r="G12" i="15"/>
  <c r="F12" i="15"/>
  <c r="E12" i="15"/>
  <c r="H11" i="15"/>
  <c r="G11" i="15"/>
  <c r="F11" i="15"/>
  <c r="E11" i="15"/>
  <c r="H10" i="15"/>
  <c r="H14" i="15"/>
  <c r="F9" i="15"/>
  <c r="G9" i="15"/>
  <c r="H9" i="15"/>
  <c r="F6" i="15"/>
  <c r="O178" i="15"/>
  <c r="O179" i="15"/>
  <c r="H182" i="15"/>
  <c r="H184" i="15"/>
  <c r="H129" i="18"/>
  <c r="F129" i="18"/>
  <c r="Q135" i="18"/>
  <c r="Q139" i="18"/>
  <c r="H131" i="18"/>
  <c r="H132" i="18"/>
  <c r="Q129" i="18"/>
  <c r="E194" i="20"/>
  <c r="E188" i="20"/>
  <c r="E190" i="20"/>
  <c r="E191" i="20"/>
  <c r="F194" i="20"/>
  <c r="F196" i="20"/>
  <c r="F188" i="20"/>
  <c r="F190" i="20"/>
  <c r="F191" i="20"/>
  <c r="G190" i="20"/>
  <c r="G188" i="20"/>
  <c r="G191" i="20"/>
  <c r="G194" i="20"/>
  <c r="G196" i="20"/>
  <c r="H190" i="20"/>
  <c r="H188" i="20"/>
  <c r="H191" i="20"/>
  <c r="H194" i="20"/>
  <c r="G144" i="20"/>
  <c r="G138" i="20"/>
  <c r="G140" i="20"/>
  <c r="G141" i="20"/>
  <c r="H140" i="20"/>
  <c r="H138" i="20"/>
  <c r="H141" i="20"/>
  <c r="H144" i="20"/>
  <c r="E140" i="20"/>
  <c r="E138" i="20"/>
  <c r="E141" i="20"/>
  <c r="E144" i="20"/>
  <c r="E146" i="20"/>
  <c r="F144" i="20"/>
  <c r="F146" i="20"/>
  <c r="F138" i="20"/>
  <c r="F140" i="20"/>
  <c r="F141" i="20"/>
  <c r="G94" i="20"/>
  <c r="G88" i="20"/>
  <c r="G90" i="20"/>
  <c r="G91" i="20"/>
  <c r="H90" i="20"/>
  <c r="H88" i="20"/>
  <c r="H91" i="20"/>
  <c r="H94" i="20"/>
  <c r="E90" i="20"/>
  <c r="E88" i="20"/>
  <c r="E91" i="20"/>
  <c r="E94" i="20"/>
  <c r="E96" i="20"/>
  <c r="F94" i="20"/>
  <c r="F96" i="20"/>
  <c r="F88" i="20"/>
  <c r="F90" i="20"/>
  <c r="F91" i="20"/>
  <c r="F44" i="20"/>
  <c r="F38" i="20"/>
  <c r="F40" i="20"/>
  <c r="F41" i="20"/>
  <c r="G40" i="20"/>
  <c r="G38" i="20"/>
  <c r="G41" i="20"/>
  <c r="G44" i="20"/>
  <c r="E44" i="20"/>
  <c r="E38" i="20"/>
  <c r="E40" i="20"/>
  <c r="E41" i="20"/>
  <c r="H198" i="20"/>
  <c r="H196" i="20"/>
  <c r="H199" i="20"/>
  <c r="G198" i="20"/>
  <c r="G199" i="20"/>
  <c r="H148" i="20"/>
  <c r="H146" i="20"/>
  <c r="H98" i="20"/>
  <c r="H96" i="20"/>
  <c r="G148" i="20"/>
  <c r="G146" i="20"/>
  <c r="G149" i="20"/>
  <c r="G98" i="20"/>
  <c r="G96" i="20"/>
  <c r="G99" i="20"/>
  <c r="G48" i="20"/>
  <c r="G46" i="20"/>
  <c r="G49" i="20"/>
  <c r="F198" i="20"/>
  <c r="F199" i="20"/>
  <c r="E198" i="20"/>
  <c r="E196" i="20"/>
  <c r="E199" i="20"/>
  <c r="F148" i="20"/>
  <c r="F149" i="20"/>
  <c r="F98" i="20"/>
  <c r="F99" i="20"/>
  <c r="F48" i="20"/>
  <c r="F46" i="20"/>
  <c r="F49" i="20"/>
  <c r="E148" i="20"/>
  <c r="E149" i="20"/>
  <c r="E98" i="20"/>
  <c r="E99" i="20"/>
  <c r="E48" i="20"/>
  <c r="E46" i="20"/>
  <c r="E49" i="20"/>
  <c r="Q186" i="18"/>
  <c r="Q184" i="18"/>
  <c r="H186" i="18"/>
  <c r="H187" i="18"/>
  <c r="H184" i="18"/>
  <c r="P186" i="18"/>
  <c r="P184" i="18"/>
  <c r="G186" i="18"/>
  <c r="G187" i="18"/>
  <c r="G184" i="18"/>
  <c r="H139" i="18"/>
  <c r="H140" i="18"/>
  <c r="H137" i="18"/>
  <c r="Q92" i="18"/>
  <c r="Q90" i="18"/>
  <c r="H92" i="18"/>
  <c r="H90" i="18"/>
  <c r="P139" i="18"/>
  <c r="P137" i="18"/>
  <c r="G139" i="18"/>
  <c r="G140" i="18"/>
  <c r="G137" i="18"/>
  <c r="P92" i="18"/>
  <c r="P90" i="18"/>
  <c r="G92" i="18"/>
  <c r="G93" i="18"/>
  <c r="G90" i="18"/>
  <c r="Q45" i="18"/>
  <c r="Q43" i="18"/>
  <c r="H45" i="18"/>
  <c r="H43" i="18"/>
  <c r="P45" i="18"/>
  <c r="P46" i="18"/>
  <c r="P43" i="18"/>
  <c r="G45" i="18"/>
  <c r="G46" i="18"/>
  <c r="G43" i="18"/>
  <c r="O186" i="18"/>
  <c r="O187" i="18"/>
  <c r="O184" i="18"/>
  <c r="F186" i="18"/>
  <c r="F187" i="18"/>
  <c r="F184" i="18"/>
  <c r="N186" i="18"/>
  <c r="N187" i="18"/>
  <c r="N184" i="18"/>
  <c r="E186" i="18"/>
  <c r="E187" i="18"/>
  <c r="E184" i="18"/>
  <c r="O139" i="18"/>
  <c r="O140" i="18"/>
  <c r="O137" i="18"/>
  <c r="F139" i="18"/>
  <c r="F140" i="18"/>
  <c r="F137" i="18"/>
  <c r="O92" i="18"/>
  <c r="O90" i="18"/>
  <c r="F92" i="18"/>
  <c r="F93" i="18"/>
  <c r="F90" i="18"/>
  <c r="N139" i="18"/>
  <c r="N140" i="18"/>
  <c r="N137" i="18"/>
  <c r="E139" i="18"/>
  <c r="E140" i="18"/>
  <c r="E137" i="18"/>
  <c r="N92" i="18"/>
  <c r="N93" i="18"/>
  <c r="N90" i="18"/>
  <c r="E92" i="18"/>
  <c r="E93" i="18"/>
  <c r="E90" i="18"/>
  <c r="O45" i="18"/>
  <c r="O46" i="18"/>
  <c r="O43" i="18"/>
  <c r="F45" i="18"/>
  <c r="F46" i="18"/>
  <c r="F43" i="18"/>
  <c r="N45" i="18"/>
  <c r="N46" i="18"/>
  <c r="N43" i="18"/>
  <c r="E45" i="18"/>
  <c r="E46" i="18"/>
  <c r="E43" i="18"/>
  <c r="Q186" i="17"/>
  <c r="Q184" i="17"/>
  <c r="H186" i="17"/>
  <c r="H187" i="17"/>
  <c r="H184" i="17"/>
  <c r="P186" i="17"/>
  <c r="P187" i="17"/>
  <c r="P184" i="17"/>
  <c r="G186" i="17"/>
  <c r="G187" i="17"/>
  <c r="G184" i="17"/>
  <c r="Q139" i="17"/>
  <c r="Q137" i="17"/>
  <c r="H139" i="17"/>
  <c r="H140" i="17"/>
  <c r="H137" i="17"/>
  <c r="Q92" i="17"/>
  <c r="Q90" i="17"/>
  <c r="H92" i="17"/>
  <c r="H93" i="17"/>
  <c r="H90" i="17"/>
  <c r="P139" i="17"/>
  <c r="P140" i="17"/>
  <c r="P137" i="17"/>
  <c r="G139" i="17"/>
  <c r="G140" i="17"/>
  <c r="G137" i="17"/>
  <c r="P92" i="17"/>
  <c r="P90" i="17"/>
  <c r="G92" i="17"/>
  <c r="G93" i="17"/>
  <c r="G90" i="17"/>
  <c r="Q45" i="17"/>
  <c r="Q43" i="17"/>
  <c r="H45" i="17"/>
  <c r="H46" i="17"/>
  <c r="H43" i="17"/>
  <c r="P45" i="17"/>
  <c r="P46" i="17"/>
  <c r="P43" i="17"/>
  <c r="G45" i="17"/>
  <c r="G46" i="17"/>
  <c r="G43" i="17"/>
  <c r="O186" i="17"/>
  <c r="O187" i="17"/>
  <c r="O184" i="17"/>
  <c r="F186" i="17"/>
  <c r="F187" i="17"/>
  <c r="F184" i="17"/>
  <c r="N186" i="17"/>
  <c r="N187" i="17"/>
  <c r="N184" i="17"/>
  <c r="E186" i="17"/>
  <c r="E187" i="17"/>
  <c r="E184" i="17"/>
  <c r="O139" i="17"/>
  <c r="O140" i="17"/>
  <c r="O137" i="17"/>
  <c r="F139" i="17"/>
  <c r="F140" i="17"/>
  <c r="F137" i="17"/>
  <c r="O92" i="17"/>
  <c r="O93" i="17"/>
  <c r="O90" i="17"/>
  <c r="F92" i="17"/>
  <c r="F93" i="17"/>
  <c r="F90" i="17"/>
  <c r="N139" i="17"/>
  <c r="N140" i="17"/>
  <c r="N137" i="17"/>
  <c r="E139" i="17"/>
  <c r="E140" i="17"/>
  <c r="E137" i="17"/>
  <c r="N92" i="17"/>
  <c r="N93" i="17"/>
  <c r="N90" i="17"/>
  <c r="E92" i="17"/>
  <c r="E93" i="17"/>
  <c r="E90" i="17"/>
  <c r="O45" i="17"/>
  <c r="O46" i="17"/>
  <c r="O43" i="17"/>
  <c r="F45" i="17"/>
  <c r="F46" i="17"/>
  <c r="F43" i="17"/>
  <c r="N45" i="17"/>
  <c r="N46" i="17"/>
  <c r="N43" i="17"/>
  <c r="E45" i="17"/>
  <c r="E46" i="17"/>
  <c r="E43" i="17"/>
  <c r="Q186" i="16"/>
  <c r="Q184" i="16"/>
  <c r="H186" i="16"/>
  <c r="H187" i="16"/>
  <c r="H184" i="16"/>
  <c r="P186" i="16"/>
  <c r="P184" i="16"/>
  <c r="G186" i="16"/>
  <c r="G187" i="16"/>
  <c r="G184" i="16"/>
  <c r="Q139" i="16"/>
  <c r="Q137" i="16"/>
  <c r="H139" i="16"/>
  <c r="H140" i="16"/>
  <c r="H137" i="16"/>
  <c r="Q92" i="16"/>
  <c r="Q90" i="16"/>
  <c r="H92" i="16"/>
  <c r="H90" i="16"/>
  <c r="P139" i="16"/>
  <c r="P140" i="16"/>
  <c r="P137" i="16"/>
  <c r="G139" i="16"/>
  <c r="G140" i="16"/>
  <c r="G137" i="16"/>
  <c r="P92" i="16"/>
  <c r="P93" i="16"/>
  <c r="P90" i="16"/>
  <c r="G92" i="16"/>
  <c r="G93" i="16"/>
  <c r="G90" i="16"/>
  <c r="Q45" i="16"/>
  <c r="Q46" i="16"/>
  <c r="Q43" i="16"/>
  <c r="H45" i="16"/>
  <c r="H46" i="16"/>
  <c r="H43" i="16"/>
  <c r="P45" i="16"/>
  <c r="P46" i="16"/>
  <c r="P43" i="16"/>
  <c r="G45" i="16"/>
  <c r="G46" i="16"/>
  <c r="G43" i="16"/>
  <c r="O186" i="16"/>
  <c r="O187" i="16"/>
  <c r="O184" i="16"/>
  <c r="F186" i="16"/>
  <c r="F187" i="16"/>
  <c r="F184" i="16"/>
  <c r="N186" i="16"/>
  <c r="N187" i="16"/>
  <c r="N184" i="16"/>
  <c r="E186" i="16"/>
  <c r="E187" i="16"/>
  <c r="E184" i="16"/>
  <c r="O139" i="16"/>
  <c r="O140" i="16"/>
  <c r="O137" i="16"/>
  <c r="F139" i="16"/>
  <c r="F140" i="16"/>
  <c r="F137" i="16"/>
  <c r="O92" i="16"/>
  <c r="O93" i="16"/>
  <c r="O90" i="16"/>
  <c r="F92" i="16"/>
  <c r="F93" i="16"/>
  <c r="F90" i="16"/>
  <c r="N139" i="16"/>
  <c r="N140" i="16"/>
  <c r="N137" i="16"/>
  <c r="E139" i="16"/>
  <c r="E140" i="16"/>
  <c r="E137" i="16"/>
  <c r="N92" i="16"/>
  <c r="N93" i="16"/>
  <c r="N90" i="16"/>
  <c r="E92" i="16"/>
  <c r="E93" i="16"/>
  <c r="E90" i="16"/>
  <c r="O45" i="16"/>
  <c r="O46" i="16"/>
  <c r="O43" i="16"/>
  <c r="F45" i="16"/>
  <c r="F46" i="16"/>
  <c r="F43" i="16"/>
  <c r="N45" i="16"/>
  <c r="N46" i="16"/>
  <c r="N43" i="16"/>
  <c r="E45" i="16"/>
  <c r="E46" i="16"/>
  <c r="E43" i="16"/>
  <c r="Q186" i="15"/>
  <c r="Q184" i="15"/>
  <c r="H186" i="15"/>
  <c r="H187" i="15"/>
  <c r="P186" i="15"/>
  <c r="P187" i="15"/>
  <c r="P184" i="15"/>
  <c r="N186" i="15"/>
  <c r="N187" i="15"/>
  <c r="N184" i="15"/>
  <c r="O186" i="15"/>
  <c r="O187" i="15"/>
  <c r="O184" i="15"/>
  <c r="F186" i="15"/>
  <c r="F187" i="15"/>
  <c r="F184" i="15"/>
  <c r="G186" i="15"/>
  <c r="G187" i="15"/>
  <c r="G184" i="15"/>
  <c r="E186" i="15"/>
  <c r="E187" i="15"/>
  <c r="E184" i="15"/>
  <c r="Q139" i="15"/>
  <c r="Q140" i="15"/>
  <c r="Q137" i="15"/>
  <c r="H139" i="15"/>
  <c r="H140" i="15"/>
  <c r="H137" i="15"/>
  <c r="P139" i="15"/>
  <c r="P140" i="15"/>
  <c r="P137" i="15"/>
  <c r="G139" i="15"/>
  <c r="G140" i="15"/>
  <c r="G137" i="15"/>
  <c r="O139" i="15"/>
  <c r="O140" i="15"/>
  <c r="O137" i="15"/>
  <c r="F139" i="15"/>
  <c r="F140" i="15"/>
  <c r="F137" i="15"/>
  <c r="N139" i="15"/>
  <c r="N140" i="15"/>
  <c r="N137" i="15"/>
  <c r="E139" i="15"/>
  <c r="E140" i="15"/>
  <c r="E137" i="15"/>
  <c r="Q85" i="15"/>
  <c r="O88" i="15"/>
  <c r="O84" i="15"/>
  <c r="O85" i="15"/>
  <c r="O82" i="15"/>
  <c r="N88" i="15"/>
  <c r="N84" i="15"/>
  <c r="N85" i="15"/>
  <c r="N82" i="15"/>
  <c r="F88" i="15"/>
  <c r="F84" i="15"/>
  <c r="F85" i="15"/>
  <c r="F82" i="15"/>
  <c r="Q92" i="15"/>
  <c r="Q90" i="15"/>
  <c r="P88" i="15"/>
  <c r="P84" i="15"/>
  <c r="P85" i="15"/>
  <c r="P82" i="15"/>
  <c r="H88" i="15"/>
  <c r="H84" i="15"/>
  <c r="H85" i="15"/>
  <c r="H82" i="15"/>
  <c r="E88" i="15"/>
  <c r="E84" i="15"/>
  <c r="E85" i="15"/>
  <c r="E82" i="15"/>
  <c r="G92" i="15"/>
  <c r="G93" i="15"/>
  <c r="G90" i="15"/>
  <c r="O10" i="15"/>
  <c r="O14" i="15"/>
  <c r="O33" i="15"/>
  <c r="O41" i="15"/>
  <c r="Q10" i="15"/>
  <c r="Q14" i="15"/>
  <c r="Q33" i="15"/>
  <c r="Q41" i="15"/>
  <c r="N10" i="15"/>
  <c r="N14" i="15"/>
  <c r="N33" i="15"/>
  <c r="N41" i="15"/>
  <c r="P10" i="15"/>
  <c r="P14" i="15"/>
  <c r="P33" i="15"/>
  <c r="P41" i="15"/>
  <c r="G20" i="15"/>
  <c r="F20" i="15"/>
  <c r="H20" i="15"/>
  <c r="H33" i="15"/>
  <c r="E10" i="15"/>
  <c r="E14" i="15"/>
  <c r="G10" i="15"/>
  <c r="G14" i="15"/>
  <c r="G33" i="15"/>
  <c r="G41" i="15"/>
  <c r="F10" i="15"/>
  <c r="F14" i="15"/>
  <c r="F33" i="15"/>
  <c r="F41" i="15"/>
  <c r="Q187" i="15"/>
  <c r="Q187" i="16"/>
  <c r="P187" i="16"/>
  <c r="Q140" i="16"/>
  <c r="H93" i="16"/>
  <c r="Q140" i="17"/>
  <c r="P93" i="17"/>
  <c r="Q46" i="17"/>
  <c r="Q93" i="17"/>
  <c r="Q187" i="17"/>
  <c r="P140" i="18"/>
  <c r="O93" i="18"/>
  <c r="Q46" i="18"/>
  <c r="Q137" i="18"/>
  <c r="Q140" i="18"/>
  <c r="P93" i="18"/>
  <c r="P187" i="18"/>
  <c r="Q187" i="18"/>
  <c r="Q93" i="18"/>
  <c r="H46" i="18"/>
  <c r="H93" i="18"/>
  <c r="H99" i="20"/>
  <c r="H149" i="20"/>
  <c r="Q93" i="16"/>
  <c r="H41" i="15"/>
  <c r="Q93" i="15"/>
  <c r="P92" i="15"/>
  <c r="P90" i="15"/>
  <c r="N92" i="15"/>
  <c r="N93" i="15"/>
  <c r="N90" i="15"/>
  <c r="E92" i="15"/>
  <c r="E93" i="15"/>
  <c r="E90" i="15"/>
  <c r="H92" i="15"/>
  <c r="H93" i="15"/>
  <c r="H90" i="15"/>
  <c r="F92" i="15"/>
  <c r="F93" i="15"/>
  <c r="F90" i="15"/>
  <c r="O92" i="15"/>
  <c r="O93" i="15"/>
  <c r="O90" i="15"/>
  <c r="E33" i="15"/>
  <c r="E41" i="15"/>
  <c r="G35" i="15"/>
  <c r="Q45" i="15"/>
  <c r="Q46" i="15"/>
  <c r="Q43" i="15"/>
  <c r="O45" i="15"/>
  <c r="O46" i="15"/>
  <c r="O43" i="15"/>
  <c r="N45" i="15"/>
  <c r="N46" i="15"/>
  <c r="N43" i="15"/>
  <c r="Q37" i="15"/>
  <c r="Q38" i="15"/>
  <c r="Q35" i="15"/>
  <c r="O37" i="15"/>
  <c r="O38" i="15"/>
  <c r="O35" i="15"/>
  <c r="P37" i="15"/>
  <c r="P38" i="15"/>
  <c r="P35" i="15"/>
  <c r="N37" i="15"/>
  <c r="N38" i="15"/>
  <c r="N35" i="15"/>
  <c r="G37" i="15"/>
  <c r="G38" i="15"/>
  <c r="F37" i="15"/>
  <c r="F38" i="15"/>
  <c r="F35" i="15"/>
  <c r="H37" i="15"/>
  <c r="H38" i="15"/>
  <c r="H35" i="15"/>
  <c r="P93" i="15"/>
  <c r="E35" i="15"/>
  <c r="E37" i="15"/>
  <c r="E38" i="15"/>
  <c r="P45" i="15"/>
  <c r="P46" i="15"/>
  <c r="P43" i="15"/>
  <c r="E45" i="15"/>
  <c r="E43" i="15"/>
  <c r="F45" i="15"/>
  <c r="F43" i="15"/>
  <c r="G45" i="15"/>
  <c r="G43" i="15"/>
  <c r="H45" i="15"/>
  <c r="H43" i="15"/>
  <c r="H46" i="15"/>
  <c r="G46" i="15"/>
  <c r="F46" i="15"/>
  <c r="E46" i="15"/>
</calcChain>
</file>

<file path=xl/sharedStrings.xml><?xml version="1.0" encoding="utf-8"?>
<sst xmlns="http://schemas.openxmlformats.org/spreadsheetml/2006/main" count="3810" uniqueCount="86">
  <si>
    <t>Indoor</t>
  </si>
  <si>
    <t>FM Voice</t>
  </si>
  <si>
    <t>dBm</t>
  </si>
  <si>
    <t>dBi</t>
  </si>
  <si>
    <t>dB</t>
  </si>
  <si>
    <t>MHz</t>
  </si>
  <si>
    <t>m</t>
  </si>
  <si>
    <t>Bandwidth correction factor</t>
  </si>
  <si>
    <t>Frequency (GHz)</t>
  </si>
  <si>
    <t>landa</t>
  </si>
  <si>
    <t>LINK BUDGET</t>
  </si>
  <si>
    <t>Value</t>
  </si>
  <si>
    <t>Units</t>
  </si>
  <si>
    <t>Urban</t>
  </si>
  <si>
    <t>Suburban</t>
  </si>
  <si>
    <t>Rural</t>
  </si>
  <si>
    <t>ETSI</t>
  </si>
  <si>
    <t>Emission part: WIA I (1 MHz - indoor)</t>
  </si>
  <si>
    <t>Bandwidth</t>
  </si>
  <si>
    <t xml:space="preserve">Tx out, eirp </t>
  </si>
  <si>
    <t xml:space="preserve">Effect of TPC </t>
  </si>
  <si>
    <t>Wall loss</t>
  </si>
  <si>
    <t xml:space="preserve">Antenna Gain </t>
  </si>
  <si>
    <t>Net Tx density power</t>
  </si>
  <si>
    <t>dBm/MHz</t>
  </si>
  <si>
    <t>Receiver bandwidth</t>
  </si>
  <si>
    <t>Receiver sensitivity</t>
  </si>
  <si>
    <t>Antenna gain</t>
  </si>
  <si>
    <t>C min per MHz at antenna input</t>
  </si>
  <si>
    <t>Propagation model</t>
  </si>
  <si>
    <t>first exponent</t>
  </si>
  <si>
    <t>first breakpoint (m)</t>
  </si>
  <si>
    <t>second exponent</t>
  </si>
  <si>
    <t>second breakpoint(m)</t>
  </si>
  <si>
    <t>third exponent</t>
  </si>
  <si>
    <t>Protection criterion</t>
  </si>
  <si>
    <t>Criterion C/I</t>
  </si>
  <si>
    <t>Required Attenuation</t>
  </si>
  <si>
    <t>Attenuation at first break point</t>
  </si>
  <si>
    <t>Margin</t>
  </si>
  <si>
    <t>Attenuation at second break point</t>
  </si>
  <si>
    <t>Sidelobe attenuation</t>
  </si>
  <si>
    <t>Reception part: Amateur Service (AS)</t>
  </si>
  <si>
    <t>Separation distance WIA to AS</t>
  </si>
  <si>
    <t>MAIN LOBE WIA - SIDE LOBE AS</t>
  </si>
  <si>
    <t>CW Morse</t>
  </si>
  <si>
    <t>Maximum transmit power of interferer</t>
  </si>
  <si>
    <r>
      <t>P</t>
    </r>
    <r>
      <rPr>
        <b/>
        <vertAlign val="subscript"/>
        <sz val="8"/>
        <rFont val="Arial"/>
        <family val="2"/>
      </rPr>
      <t>int</t>
    </r>
  </si>
  <si>
    <r>
      <t>G</t>
    </r>
    <r>
      <rPr>
        <vertAlign val="subscript"/>
        <sz val="8"/>
        <rFont val="Arial"/>
        <family val="2"/>
      </rPr>
      <t>int</t>
    </r>
  </si>
  <si>
    <r>
      <t>BW</t>
    </r>
    <r>
      <rPr>
        <b/>
        <vertAlign val="subscript"/>
        <sz val="8"/>
        <rFont val="Arial"/>
        <family val="2"/>
      </rPr>
      <t>corr</t>
    </r>
  </si>
  <si>
    <t>Interferer</t>
  </si>
  <si>
    <t>WIA-1</t>
  </si>
  <si>
    <t>Victim</t>
  </si>
  <si>
    <t>without TPC</t>
  </si>
  <si>
    <t>Outdoor</t>
  </si>
  <si>
    <t>with TPC</t>
  </si>
  <si>
    <t>SBB Voice</t>
  </si>
  <si>
    <t>Digital</t>
  </si>
  <si>
    <t>CW-Morse</t>
  </si>
  <si>
    <t>SBB_Voice</t>
  </si>
  <si>
    <t>FM_Voice</t>
  </si>
  <si>
    <t>Criterion I/N</t>
  </si>
  <si>
    <t>Emission part: WIA II (20 MHz - indoor)</t>
  </si>
  <si>
    <t>Emission part: WIA III (3 MHz - outdoor)</t>
  </si>
  <si>
    <t>Emission part: WIA IV (20 MHz - outdoor)</t>
  </si>
  <si>
    <t>WIA I</t>
  </si>
  <si>
    <t>WIA II</t>
  </si>
  <si>
    <t>WIA III</t>
  </si>
  <si>
    <t>WIA IV</t>
  </si>
  <si>
    <t>Reception part: WIA I (1 MHz - indoor)</t>
  </si>
  <si>
    <t>Emission part: Amateur Service (AS) CW-Morse</t>
  </si>
  <si>
    <t>Emission part: Amateur Service (AS) SSB-Voice</t>
  </si>
  <si>
    <t>Emission part: Amateur Service (AS) FM-Voice</t>
  </si>
  <si>
    <t>Emission part: Amateur Service (AS) Digital</t>
  </si>
  <si>
    <t>Reception part: WIA II (20 MHz - indoor)</t>
  </si>
  <si>
    <t>FM-Voice</t>
  </si>
  <si>
    <t>SBB-Voice</t>
  </si>
  <si>
    <t>Reception part: WIA III (3 MHz - outdoor)</t>
  </si>
  <si>
    <t>Feeder Loss</t>
  </si>
  <si>
    <t>Feeder loss</t>
  </si>
  <si>
    <t>Feedeer loss</t>
  </si>
  <si>
    <r>
      <t>Allowable Interfering power level '</t>
    </r>
    <r>
      <rPr>
        <b/>
        <i/>
        <sz val="8"/>
        <rFont val="Arial"/>
        <family val="2"/>
      </rPr>
      <t>I</t>
    </r>
    <r>
      <rPr>
        <b/>
        <sz val="8"/>
        <rFont val="Arial"/>
        <family val="2"/>
      </rPr>
      <t>' at receiver antenna input</t>
    </r>
  </si>
  <si>
    <t>Allowable Interfering power level at receiver antenna input</t>
  </si>
  <si>
    <t>MAIN LOBE CW - MAIN LOBE WIA</t>
  </si>
  <si>
    <t>MAIN LOBE FM - MAIN LOBE WIA</t>
  </si>
  <si>
    <t>MAIN LOBE Digital - MAIN LOBE WIA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</si>
</sst>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0.0000"/>
    <numFmt numFmtId="166" formatCode="0.000"/>
  </numFmts>
  <fonts count="12" x14ac:knownFonts="1">
    <font>
      <sz val="10"/>
      <name val="Arial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8"/>
      <name val="Arial"/>
      <family val="2"/>
    </font>
    <font>
      <sz val="8"/>
      <color indexed="1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sz val="8"/>
      <color indexed="51"/>
      <name val="Arial"/>
      <family val="2"/>
    </font>
    <font>
      <b/>
      <vertAlign val="subscript"/>
      <sz val="8"/>
      <name val="Arial"/>
      <family val="2"/>
    </font>
    <font>
      <vertAlign val="subscript"/>
      <sz val="8"/>
      <name val="Arial"/>
      <family val="2"/>
    </font>
    <font>
      <b/>
      <sz val="10"/>
      <name val="Arial"/>
      <family val="2"/>
    </font>
    <font>
      <b/>
      <i/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13">
    <xf numFmtId="0" fontId="0" fillId="0" borderId="0" xfId="0"/>
    <xf numFmtId="0" fontId="1" fillId="0" borderId="0" xfId="0" applyFont="1"/>
    <xf numFmtId="0" fontId="1" fillId="2" borderId="0" xfId="0" applyFont="1" applyFill="1"/>
    <xf numFmtId="0" fontId="3" fillId="2" borderId="1" xfId="0" applyFont="1" applyFill="1" applyBorder="1"/>
    <xf numFmtId="0" fontId="3" fillId="2" borderId="5" xfId="0" applyFont="1" applyFill="1" applyBorder="1"/>
    <xf numFmtId="0" fontId="1" fillId="2" borderId="5" xfId="0" applyFont="1" applyFill="1" applyBorder="1"/>
    <xf numFmtId="0" fontId="3" fillId="2" borderId="8" xfId="0" applyFont="1" applyFill="1" applyBorder="1"/>
    <xf numFmtId="0" fontId="3" fillId="2" borderId="13" xfId="0" applyFont="1" applyFill="1" applyBorder="1"/>
    <xf numFmtId="0" fontId="1" fillId="2" borderId="8" xfId="0" applyFont="1" applyFill="1" applyBorder="1"/>
    <xf numFmtId="0" fontId="1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2" fontId="3" fillId="2" borderId="3" xfId="0" applyNumberFormat="1" applyFont="1" applyFill="1" applyBorder="1" applyAlignment="1">
      <alignment horizontal="center"/>
    </xf>
    <xf numFmtId="0" fontId="3" fillId="2" borderId="4" xfId="0" applyFont="1" applyFill="1" applyBorder="1" applyAlignment="1">
      <alignment horizontal="center"/>
    </xf>
    <xf numFmtId="1" fontId="4" fillId="2" borderId="6" xfId="0" applyNumberFormat="1" applyFont="1" applyFill="1" applyBorder="1" applyAlignment="1">
      <alignment horizontal="center"/>
    </xf>
    <xf numFmtId="1" fontId="1" fillId="2" borderId="6" xfId="0" applyNumberFormat="1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1" fontId="1" fillId="2" borderId="7" xfId="0" applyNumberFormat="1" applyFont="1" applyFill="1" applyBorder="1" applyAlignment="1">
      <alignment horizontal="center"/>
    </xf>
    <xf numFmtId="1" fontId="5" fillId="2" borderId="6" xfId="0" applyNumberFormat="1" applyFont="1" applyFill="1" applyBorder="1" applyAlignment="1">
      <alignment horizontal="center"/>
    </xf>
    <xf numFmtId="1" fontId="3" fillId="2" borderId="9" xfId="0" applyNumberFormat="1" applyFont="1" applyFill="1" applyBorder="1" applyAlignment="1">
      <alignment horizontal="center"/>
    </xf>
    <xf numFmtId="1" fontId="3" fillId="2" borderId="10" xfId="0" applyNumberFormat="1" applyFont="1" applyFill="1" applyBorder="1" applyAlignment="1">
      <alignment horizontal="center"/>
    </xf>
    <xf numFmtId="1" fontId="1" fillId="2" borderId="0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/>
    </xf>
    <xf numFmtId="164" fontId="1" fillId="2" borderId="6" xfId="0" applyNumberFormat="1" applyFont="1" applyFill="1" applyBorder="1" applyAlignment="1">
      <alignment horizontal="center"/>
    </xf>
    <xf numFmtId="164" fontId="1" fillId="2" borderId="7" xfId="0" applyNumberFormat="1" applyFont="1" applyFill="1" applyBorder="1" applyAlignment="1">
      <alignment horizontal="center"/>
    </xf>
    <xf numFmtId="1" fontId="3" fillId="2" borderId="3" xfId="0" applyNumberFormat="1" applyFont="1" applyFill="1" applyBorder="1" applyAlignment="1">
      <alignment horizontal="center"/>
    </xf>
    <xf numFmtId="1" fontId="3" fillId="2" borderId="6" xfId="0" applyNumberFormat="1" applyFont="1" applyFill="1" applyBorder="1" applyAlignment="1">
      <alignment horizontal="center"/>
    </xf>
    <xf numFmtId="164" fontId="1" fillId="2" borderId="9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1" fontId="3" fillId="2" borderId="7" xfId="0" applyNumberFormat="1" applyFont="1" applyFill="1" applyBorder="1" applyAlignment="1">
      <alignment horizontal="center"/>
    </xf>
    <xf numFmtId="0" fontId="3" fillId="2" borderId="6" xfId="0" applyFont="1" applyFill="1" applyBorder="1" applyAlignment="1">
      <alignment horizontal="center"/>
    </xf>
    <xf numFmtId="0" fontId="1" fillId="2" borderId="6" xfId="0" applyFont="1" applyFill="1" applyBorder="1" applyAlignment="1">
      <alignment horizontal="center"/>
    </xf>
    <xf numFmtId="1" fontId="6" fillId="2" borderId="6" xfId="0" applyNumberFormat="1" applyFont="1" applyFill="1" applyBorder="1" applyAlignment="1">
      <alignment horizontal="center"/>
    </xf>
    <xf numFmtId="1" fontId="6" fillId="2" borderId="7" xfId="0" applyNumberFormat="1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1" fontId="6" fillId="2" borderId="9" xfId="0" applyNumberFormat="1" applyFont="1" applyFill="1" applyBorder="1" applyAlignment="1">
      <alignment horizontal="center"/>
    </xf>
    <xf numFmtId="1" fontId="6" fillId="2" borderId="10" xfId="0" applyNumberFormat="1" applyFont="1" applyFill="1" applyBorder="1" applyAlignment="1">
      <alignment horizontal="center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0" fontId="1" fillId="2" borderId="12" xfId="0" applyFont="1" applyFill="1" applyBorder="1" applyAlignment="1">
      <alignment horizontal="center"/>
    </xf>
    <xf numFmtId="0" fontId="1" fillId="2" borderId="3" xfId="0" applyFont="1" applyFill="1" applyBorder="1" applyAlignment="1">
      <alignment horizontal="center"/>
    </xf>
    <xf numFmtId="0" fontId="1" fillId="2" borderId="4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3" fillId="2" borderId="3" xfId="0" applyFont="1" applyFill="1" applyBorder="1" applyAlignment="1">
      <alignment horizontal="center"/>
    </xf>
    <xf numFmtId="1" fontId="7" fillId="2" borderId="6" xfId="0" applyNumberFormat="1" applyFont="1" applyFill="1" applyBorder="1" applyAlignment="1">
      <alignment horizontal="center"/>
    </xf>
    <xf numFmtId="0" fontId="6" fillId="0" borderId="0" xfId="0" applyFont="1"/>
    <xf numFmtId="0" fontId="6" fillId="0" borderId="0" xfId="0" applyFont="1" applyAlignment="1">
      <alignment horizontal="center"/>
    </xf>
    <xf numFmtId="0" fontId="3" fillId="2" borderId="11" xfId="0" applyFont="1" applyFill="1" applyBorder="1"/>
    <xf numFmtId="0" fontId="3" fillId="2" borderId="12" xfId="0" applyFont="1" applyFill="1" applyBorder="1" applyAlignment="1">
      <alignment horizontal="center"/>
    </xf>
    <xf numFmtId="1" fontId="3" fillId="2" borderId="0" xfId="0" applyNumberFormat="1" applyFont="1" applyFill="1" applyBorder="1" applyAlignment="1">
      <alignment horizontal="center"/>
    </xf>
    <xf numFmtId="166" fontId="1" fillId="2" borderId="6" xfId="0" applyNumberFormat="1" applyFont="1" applyFill="1" applyBorder="1" applyAlignment="1">
      <alignment horizontal="center"/>
    </xf>
    <xf numFmtId="165" fontId="1" fillId="2" borderId="6" xfId="0" applyNumberFormat="1" applyFont="1" applyFill="1" applyBorder="1" applyAlignment="1">
      <alignment horizontal="center"/>
    </xf>
    <xf numFmtId="165" fontId="1" fillId="2" borderId="7" xfId="0" applyNumberFormat="1" applyFont="1" applyFill="1" applyBorder="1" applyAlignment="1">
      <alignment horizontal="center"/>
    </xf>
    <xf numFmtId="1" fontId="1" fillId="0" borderId="0" xfId="0" applyNumberFormat="1" applyFont="1"/>
    <xf numFmtId="0" fontId="3" fillId="2" borderId="14" xfId="0" applyFont="1" applyFill="1" applyBorder="1"/>
    <xf numFmtId="0" fontId="3" fillId="2" borderId="15" xfId="0" applyFont="1" applyFill="1" applyBorder="1"/>
    <xf numFmtId="0" fontId="1" fillId="2" borderId="15" xfId="0" applyFont="1" applyFill="1" applyBorder="1"/>
    <xf numFmtId="0" fontId="3" fillId="2" borderId="16" xfId="0" applyFont="1" applyFill="1" applyBorder="1"/>
    <xf numFmtId="0" fontId="3" fillId="2" borderId="18" xfId="0" applyFont="1" applyFill="1" applyBorder="1"/>
    <xf numFmtId="0" fontId="3" fillId="2" borderId="17" xfId="0" applyFont="1" applyFill="1" applyBorder="1"/>
    <xf numFmtId="0" fontId="1" fillId="2" borderId="16" xfId="0" applyFont="1" applyFill="1" applyBorder="1"/>
    <xf numFmtId="0" fontId="3" fillId="2" borderId="19" xfId="0" applyFont="1" applyFill="1" applyBorder="1"/>
    <xf numFmtId="0" fontId="3" fillId="2" borderId="20" xfId="0" applyFont="1" applyFill="1" applyBorder="1"/>
    <xf numFmtId="0" fontId="2" fillId="2" borderId="21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  <xf numFmtId="1" fontId="3" fillId="2" borderId="21" xfId="0" applyNumberFormat="1" applyFont="1" applyFill="1" applyBorder="1" applyAlignment="1">
      <alignment horizontal="center"/>
    </xf>
    <xf numFmtId="1" fontId="3" fillId="2" borderId="22" xfId="0" applyNumberFormat="1" applyFont="1" applyFill="1" applyBorder="1" applyAlignment="1">
      <alignment horizontal="center"/>
    </xf>
    <xf numFmtId="166" fontId="4" fillId="2" borderId="6" xfId="0" applyNumberFormat="1" applyFont="1" applyFill="1" applyBorder="1" applyAlignment="1">
      <alignment horizontal="center"/>
    </xf>
    <xf numFmtId="165" fontId="4" fillId="2" borderId="6" xfId="0" applyNumberFormat="1" applyFont="1" applyFill="1" applyBorder="1" applyAlignment="1">
      <alignment horizontal="center"/>
    </xf>
    <xf numFmtId="0" fontId="1" fillId="2" borderId="23" xfId="0" applyFont="1" applyFill="1" applyBorder="1"/>
    <xf numFmtId="0" fontId="1" fillId="2" borderId="24" xfId="0" applyFont="1" applyFill="1" applyBorder="1"/>
    <xf numFmtId="0" fontId="1" fillId="2" borderId="24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3" fillId="2" borderId="0" xfId="0" applyFont="1" applyFill="1" applyBorder="1"/>
    <xf numFmtId="0" fontId="3" fillId="2" borderId="26" xfId="0" applyFont="1" applyFill="1" applyBorder="1"/>
    <xf numFmtId="0" fontId="1" fillId="2" borderId="0" xfId="0" applyFont="1" applyFill="1" applyBorder="1"/>
    <xf numFmtId="0" fontId="3" fillId="2" borderId="27" xfId="0" applyFont="1" applyFill="1" applyBorder="1"/>
    <xf numFmtId="0" fontId="1" fillId="2" borderId="29" xfId="0" applyFont="1" applyFill="1" applyBorder="1" applyAlignment="1">
      <alignment horizontal="center"/>
    </xf>
    <xf numFmtId="2" fontId="1" fillId="2" borderId="0" xfId="0" applyNumberFormat="1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1" fillId="0" borderId="0" xfId="0" applyFont="1" applyBorder="1"/>
    <xf numFmtId="1" fontId="3" fillId="2" borderId="28" xfId="0" applyNumberFormat="1" applyFont="1" applyFill="1" applyBorder="1" applyAlignment="1">
      <alignment horizontal="center"/>
    </xf>
    <xf numFmtId="0" fontId="3" fillId="2" borderId="28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165" fontId="1" fillId="2" borderId="3" xfId="0" applyNumberFormat="1" applyFont="1" applyFill="1" applyBorder="1" applyAlignment="1">
      <alignment horizontal="center"/>
    </xf>
    <xf numFmtId="165" fontId="1" fillId="2" borderId="4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/>
    </xf>
    <xf numFmtId="0" fontId="1" fillId="2" borderId="30" xfId="0" applyFont="1" applyFill="1" applyBorder="1" applyAlignment="1">
      <alignment horizontal="center"/>
    </xf>
    <xf numFmtId="2" fontId="3" fillId="2" borderId="28" xfId="0" applyNumberFormat="1" applyFont="1" applyFill="1" applyBorder="1" applyAlignment="1">
      <alignment horizontal="center"/>
    </xf>
    <xf numFmtId="0" fontId="3" fillId="2" borderId="29" xfId="0" applyFont="1" applyFill="1" applyBorder="1" applyAlignment="1">
      <alignment horizontal="center"/>
    </xf>
    <xf numFmtId="0" fontId="1" fillId="2" borderId="31" xfId="0" applyFont="1" applyFill="1" applyBorder="1"/>
    <xf numFmtId="0" fontId="1" fillId="2" borderId="32" xfId="0" applyFont="1" applyFill="1" applyBorder="1"/>
    <xf numFmtId="0" fontId="1" fillId="2" borderId="32" xfId="0" applyFont="1" applyFill="1" applyBorder="1" applyAlignment="1">
      <alignment horizontal="center"/>
    </xf>
    <xf numFmtId="0" fontId="1" fillId="2" borderId="33" xfId="0" applyFont="1" applyFill="1" applyBorder="1" applyAlignment="1">
      <alignment horizontal="center"/>
    </xf>
    <xf numFmtId="0" fontId="4" fillId="3" borderId="6" xfId="0" applyFont="1" applyFill="1" applyBorder="1" applyAlignment="1">
      <alignment horizontal="center"/>
    </xf>
    <xf numFmtId="0" fontId="1" fillId="3" borderId="6" xfId="0" applyFont="1" applyFill="1" applyBorder="1" applyAlignment="1">
      <alignment horizontal="center"/>
    </xf>
    <xf numFmtId="1" fontId="1" fillId="3" borderId="6" xfId="0" applyNumberFormat="1" applyFont="1" applyFill="1" applyBorder="1" applyAlignment="1">
      <alignment horizontal="center"/>
    </xf>
    <xf numFmtId="1" fontId="1" fillId="3" borderId="7" xfId="0" applyNumberFormat="1" applyFont="1" applyFill="1" applyBorder="1" applyAlignment="1">
      <alignment horizontal="center"/>
    </xf>
    <xf numFmtId="0" fontId="1" fillId="2" borderId="34" xfId="0" applyFont="1" applyFill="1" applyBorder="1"/>
    <xf numFmtId="0" fontId="1" fillId="2" borderId="35" xfId="0" applyFont="1" applyFill="1" applyBorder="1"/>
    <xf numFmtId="1" fontId="5" fillId="2" borderId="36" xfId="0" applyNumberFormat="1" applyFont="1" applyFill="1" applyBorder="1" applyAlignment="1">
      <alignment horizontal="center"/>
    </xf>
    <xf numFmtId="0" fontId="1" fillId="2" borderId="36" xfId="0" applyFont="1" applyFill="1" applyBorder="1" applyAlignment="1">
      <alignment horizontal="center"/>
    </xf>
    <xf numFmtId="1" fontId="1" fillId="2" borderId="36" xfId="0" applyNumberFormat="1" applyFont="1" applyFill="1" applyBorder="1" applyAlignment="1">
      <alignment horizontal="center"/>
    </xf>
    <xf numFmtId="1" fontId="1" fillId="2" borderId="37" xfId="0" applyNumberFormat="1" applyFont="1" applyFill="1" applyBorder="1" applyAlignment="1">
      <alignment horizontal="center"/>
    </xf>
    <xf numFmtId="1" fontId="10" fillId="2" borderId="6" xfId="0" applyNumberFormat="1" applyFont="1" applyFill="1" applyBorder="1" applyAlignment="1">
      <alignment horizontal="center"/>
    </xf>
    <xf numFmtId="0" fontId="10" fillId="2" borderId="6" xfId="0" applyFont="1" applyFill="1" applyBorder="1"/>
    <xf numFmtId="0" fontId="3" fillId="2" borderId="6" xfId="0" applyFont="1" applyFill="1" applyBorder="1"/>
    <xf numFmtId="1" fontId="1" fillId="2" borderId="6" xfId="0" applyNumberFormat="1" applyFont="1" applyFill="1" applyBorder="1"/>
    <xf numFmtId="0" fontId="1" fillId="2" borderId="6" xfId="0" applyFont="1" applyFill="1" applyBorder="1"/>
    <xf numFmtId="0" fontId="1" fillId="2" borderId="5" xfId="0" applyFont="1" applyFill="1" applyBorder="1" applyAlignment="1">
      <alignment wrapText="1"/>
    </xf>
    <xf numFmtId="1" fontId="3" fillId="2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7"/>
  <sheetViews>
    <sheetView zoomScale="85" zoomScaleNormal="85" workbookViewId="0">
      <selection activeCell="F176" sqref="F176"/>
    </sheetView>
  </sheetViews>
  <sheetFormatPr defaultColWidth="11.5703125" defaultRowHeight="11.25" x14ac:dyDescent="0.2"/>
  <cols>
    <col min="1" max="1" width="45.28515625" style="1" customWidth="1"/>
    <col min="2" max="2" width="7.28515625" style="1" customWidth="1"/>
    <col min="3" max="3" width="6.5703125" style="37" customWidth="1"/>
    <col min="4" max="4" width="8.7109375" style="37" customWidth="1"/>
    <col min="5" max="5" width="7.5703125" style="37" customWidth="1"/>
    <col min="6" max="6" width="8.7109375" style="37" customWidth="1"/>
    <col min="7" max="7" width="7.42578125" style="37" customWidth="1"/>
    <col min="8" max="8" width="7.28515625" style="37" customWidth="1"/>
    <col min="9" max="9" width="11.5703125" style="1"/>
    <col min="10" max="10" width="44.7109375" style="1" customWidth="1"/>
    <col min="11" max="11" width="8.5703125" style="1" customWidth="1"/>
    <col min="12" max="12" width="7" style="1" customWidth="1"/>
    <col min="13" max="13" width="8.28515625" style="1" customWidth="1"/>
    <col min="14" max="14" width="8.85546875" style="1" customWidth="1"/>
    <col min="15" max="15" width="8.28515625" style="1" customWidth="1"/>
    <col min="16" max="16" width="7.42578125" style="1" customWidth="1"/>
    <col min="17" max="17" width="8.85546875" style="1" customWidth="1"/>
    <col min="18" max="16384" width="11.5703125" style="1"/>
  </cols>
  <sheetData>
    <row r="1" spans="1:17" x14ac:dyDescent="0.2">
      <c r="A1" s="45" t="s">
        <v>50</v>
      </c>
      <c r="B1" s="45" t="s">
        <v>65</v>
      </c>
      <c r="J1" s="45" t="s">
        <v>50</v>
      </c>
      <c r="K1" s="45" t="s">
        <v>65</v>
      </c>
    </row>
    <row r="2" spans="1:17" x14ac:dyDescent="0.2">
      <c r="A2" s="45"/>
      <c r="B2" s="45" t="s">
        <v>0</v>
      </c>
      <c r="J2" s="45"/>
      <c r="K2" s="45" t="s">
        <v>0</v>
      </c>
    </row>
    <row r="3" spans="1:17" x14ac:dyDescent="0.2">
      <c r="A3" s="45"/>
      <c r="B3" s="45" t="s">
        <v>53</v>
      </c>
      <c r="J3" s="45"/>
      <c r="K3" s="45" t="s">
        <v>55</v>
      </c>
    </row>
    <row r="4" spans="1:17" s="45" customFormat="1" x14ac:dyDescent="0.2">
      <c r="A4" s="45" t="s">
        <v>52</v>
      </c>
      <c r="B4" s="45" t="s">
        <v>45</v>
      </c>
      <c r="C4" s="46"/>
      <c r="D4" s="46"/>
      <c r="E4" s="46"/>
      <c r="F4" s="46"/>
      <c r="G4" s="46"/>
      <c r="H4" s="46"/>
      <c r="J4" s="45" t="s">
        <v>52</v>
      </c>
      <c r="K4" s="45" t="s">
        <v>45</v>
      </c>
    </row>
    <row r="5" spans="1:17" ht="12" thickBot="1" x14ac:dyDescent="0.25">
      <c r="L5" s="37"/>
      <c r="M5" s="37"/>
      <c r="N5" s="37"/>
      <c r="O5" s="37"/>
      <c r="P5" s="37"/>
      <c r="Q5" s="37"/>
    </row>
    <row r="6" spans="1:17" ht="12" thickBot="1" x14ac:dyDescent="0.25">
      <c r="A6" s="69" t="s">
        <v>8</v>
      </c>
      <c r="B6" s="70"/>
      <c r="C6" s="71">
        <v>5.76</v>
      </c>
      <c r="D6" s="71"/>
      <c r="E6" s="71" t="s">
        <v>9</v>
      </c>
      <c r="F6" s="71">
        <f>300000000/C6/10^9</f>
        <v>5.2083333333333336E-2</v>
      </c>
      <c r="G6" s="71"/>
      <c r="H6" s="72"/>
      <c r="J6" s="69" t="s">
        <v>8</v>
      </c>
      <c r="K6" s="70"/>
      <c r="L6" s="71">
        <v>5.76</v>
      </c>
      <c r="M6" s="71"/>
      <c r="N6" s="71" t="s">
        <v>9</v>
      </c>
      <c r="O6" s="71">
        <f>300000000/L6/10^9</f>
        <v>5.2083333333333336E-2</v>
      </c>
      <c r="P6" s="71"/>
      <c r="Q6" s="72"/>
    </row>
    <row r="7" spans="1:17" x14ac:dyDescent="0.2">
      <c r="A7" s="3" t="s">
        <v>10</v>
      </c>
      <c r="B7" s="54"/>
      <c r="C7" s="9" t="s">
        <v>11</v>
      </c>
      <c r="D7" s="9" t="s">
        <v>12</v>
      </c>
      <c r="E7" s="10" t="s">
        <v>13</v>
      </c>
      <c r="F7" s="10" t="s">
        <v>14</v>
      </c>
      <c r="G7" s="11" t="s">
        <v>15</v>
      </c>
      <c r="H7" s="12" t="s">
        <v>16</v>
      </c>
      <c r="J7" s="3" t="s">
        <v>10</v>
      </c>
      <c r="K7" s="54"/>
      <c r="L7" s="9" t="s">
        <v>11</v>
      </c>
      <c r="M7" s="9" t="s">
        <v>12</v>
      </c>
      <c r="N7" s="10" t="s">
        <v>13</v>
      </c>
      <c r="O7" s="10" t="s">
        <v>14</v>
      </c>
      <c r="P7" s="11" t="s">
        <v>15</v>
      </c>
      <c r="Q7" s="12" t="s">
        <v>16</v>
      </c>
    </row>
    <row r="8" spans="1:17" x14ac:dyDescent="0.2">
      <c r="A8" s="4" t="s">
        <v>17</v>
      </c>
      <c r="B8" s="55"/>
      <c r="C8" s="14"/>
      <c r="D8" s="31"/>
      <c r="E8" s="31"/>
      <c r="F8" s="31"/>
      <c r="G8" s="31"/>
      <c r="H8" s="15"/>
      <c r="J8" s="4" t="s">
        <v>17</v>
      </c>
      <c r="K8" s="55"/>
      <c r="L8" s="14"/>
      <c r="M8" s="31"/>
      <c r="N8" s="31"/>
      <c r="O8" s="31"/>
      <c r="P8" s="31"/>
      <c r="Q8" s="15"/>
    </row>
    <row r="9" spans="1:17" x14ac:dyDescent="0.2">
      <c r="A9" s="5" t="s">
        <v>18</v>
      </c>
      <c r="B9" s="56"/>
      <c r="C9" s="13">
        <v>1</v>
      </c>
      <c r="D9" s="31" t="s">
        <v>5</v>
      </c>
      <c r="E9" s="14">
        <f>C9</f>
        <v>1</v>
      </c>
      <c r="F9" s="14">
        <f>E9</f>
        <v>1</v>
      </c>
      <c r="G9" s="14">
        <f>F9</f>
        <v>1</v>
      </c>
      <c r="H9" s="15">
        <f>G9</f>
        <v>1</v>
      </c>
      <c r="J9" s="5" t="s">
        <v>18</v>
      </c>
      <c r="K9" s="56"/>
      <c r="L9" s="13">
        <v>1</v>
      </c>
      <c r="M9" s="31" t="s">
        <v>5</v>
      </c>
      <c r="N9" s="14">
        <f>L9</f>
        <v>1</v>
      </c>
      <c r="O9" s="14">
        <f>N9</f>
        <v>1</v>
      </c>
      <c r="P9" s="14">
        <f>O9</f>
        <v>1</v>
      </c>
      <c r="Q9" s="15">
        <f>P9</f>
        <v>1</v>
      </c>
    </row>
    <row r="10" spans="1:17" x14ac:dyDescent="0.2">
      <c r="A10" s="5" t="s">
        <v>19</v>
      </c>
      <c r="B10" s="56"/>
      <c r="C10" s="13">
        <v>26</v>
      </c>
      <c r="D10" s="31" t="s">
        <v>2</v>
      </c>
      <c r="E10" s="14">
        <f>$C10</f>
        <v>26</v>
      </c>
      <c r="F10" s="14">
        <f>$C10</f>
        <v>26</v>
      </c>
      <c r="G10" s="14">
        <f>$C10</f>
        <v>26</v>
      </c>
      <c r="H10" s="16">
        <f>$C10</f>
        <v>26</v>
      </c>
      <c r="J10" s="5" t="s">
        <v>19</v>
      </c>
      <c r="K10" s="56"/>
      <c r="L10" s="13">
        <v>26</v>
      </c>
      <c r="M10" s="31" t="s">
        <v>2</v>
      </c>
      <c r="N10" s="14">
        <f>$C10</f>
        <v>26</v>
      </c>
      <c r="O10" s="14">
        <f>$C10</f>
        <v>26</v>
      </c>
      <c r="P10" s="14">
        <f>$C10</f>
        <v>26</v>
      </c>
      <c r="Q10" s="16">
        <f>$C10</f>
        <v>26</v>
      </c>
    </row>
    <row r="11" spans="1:17" x14ac:dyDescent="0.2">
      <c r="A11" s="5" t="s">
        <v>20</v>
      </c>
      <c r="B11" s="56"/>
      <c r="C11" s="13">
        <v>0</v>
      </c>
      <c r="D11" s="31" t="s">
        <v>4</v>
      </c>
      <c r="E11" s="14">
        <f>$C11</f>
        <v>0</v>
      </c>
      <c r="F11" s="14">
        <f t="shared" ref="F11:H12" si="0">$C11</f>
        <v>0</v>
      </c>
      <c r="G11" s="14">
        <f t="shared" si="0"/>
        <v>0</v>
      </c>
      <c r="H11" s="16">
        <f t="shared" si="0"/>
        <v>0</v>
      </c>
      <c r="J11" s="5" t="s">
        <v>20</v>
      </c>
      <c r="K11" s="56"/>
      <c r="L11" s="13">
        <v>5</v>
      </c>
      <c r="M11" s="31" t="s">
        <v>4</v>
      </c>
      <c r="N11" s="14">
        <f>$L11</f>
        <v>5</v>
      </c>
      <c r="O11" s="14">
        <f t="shared" ref="O11:Q11" si="1">$L11</f>
        <v>5</v>
      </c>
      <c r="P11" s="14">
        <f t="shared" si="1"/>
        <v>5</v>
      </c>
      <c r="Q11" s="16">
        <f t="shared" si="1"/>
        <v>5</v>
      </c>
    </row>
    <row r="12" spans="1:17" x14ac:dyDescent="0.2">
      <c r="A12" s="5" t="s">
        <v>21</v>
      </c>
      <c r="B12" s="56"/>
      <c r="C12" s="13">
        <v>15</v>
      </c>
      <c r="D12" s="31" t="s">
        <v>4</v>
      </c>
      <c r="E12" s="14">
        <f>$C12</f>
        <v>15</v>
      </c>
      <c r="F12" s="14">
        <f t="shared" si="0"/>
        <v>15</v>
      </c>
      <c r="G12" s="14">
        <f t="shared" si="0"/>
        <v>15</v>
      </c>
      <c r="H12" s="16">
        <f t="shared" si="0"/>
        <v>15</v>
      </c>
      <c r="J12" s="5" t="s">
        <v>21</v>
      </c>
      <c r="K12" s="56"/>
      <c r="L12" s="13">
        <v>15</v>
      </c>
      <c r="M12" s="31" t="s">
        <v>4</v>
      </c>
      <c r="N12" s="14">
        <f>$C12</f>
        <v>15</v>
      </c>
      <c r="O12" s="14">
        <f t="shared" ref="O12:Q12" si="2">$C12</f>
        <v>15</v>
      </c>
      <c r="P12" s="14">
        <f t="shared" si="2"/>
        <v>15</v>
      </c>
      <c r="Q12" s="16">
        <f t="shared" si="2"/>
        <v>15</v>
      </c>
    </row>
    <row r="13" spans="1:17" x14ac:dyDescent="0.2">
      <c r="A13" s="5" t="s">
        <v>22</v>
      </c>
      <c r="B13" s="56" t="s">
        <v>48</v>
      </c>
      <c r="C13" s="17">
        <v>0</v>
      </c>
      <c r="D13" s="31" t="s">
        <v>3</v>
      </c>
      <c r="E13" s="14">
        <v>0</v>
      </c>
      <c r="F13" s="14">
        <v>0</v>
      </c>
      <c r="G13" s="14">
        <v>0</v>
      </c>
      <c r="H13" s="16">
        <v>0</v>
      </c>
      <c r="J13" s="5" t="s">
        <v>22</v>
      </c>
      <c r="K13" s="56"/>
      <c r="L13" s="17">
        <v>0</v>
      </c>
      <c r="M13" s="31" t="s">
        <v>3</v>
      </c>
      <c r="N13" s="14">
        <v>0</v>
      </c>
      <c r="O13" s="14">
        <v>0</v>
      </c>
      <c r="P13" s="14">
        <v>0</v>
      </c>
      <c r="Q13" s="16">
        <v>0</v>
      </c>
    </row>
    <row r="14" spans="1:17" ht="12" thickBot="1" x14ac:dyDescent="0.25">
      <c r="A14" s="6" t="s">
        <v>46</v>
      </c>
      <c r="B14" s="57" t="s">
        <v>47</v>
      </c>
      <c r="C14" s="18"/>
      <c r="D14" s="34" t="s">
        <v>2</v>
      </c>
      <c r="E14" s="18">
        <f>E10-SUM(E11:E13)</f>
        <v>11</v>
      </c>
      <c r="F14" s="18">
        <f t="shared" ref="F14:H14" si="3">F10-SUM(F11:F13)</f>
        <v>11</v>
      </c>
      <c r="G14" s="18">
        <f t="shared" si="3"/>
        <v>11</v>
      </c>
      <c r="H14" s="19">
        <f t="shared" si="3"/>
        <v>11</v>
      </c>
      <c r="J14" s="6" t="s">
        <v>23</v>
      </c>
      <c r="K14" s="57"/>
      <c r="L14" s="18"/>
      <c r="M14" s="34" t="s">
        <v>24</v>
      </c>
      <c r="N14" s="18">
        <f>N10-SUM(N11:N13)</f>
        <v>6</v>
      </c>
      <c r="O14" s="18">
        <f t="shared" ref="O14:Q14" si="4">O10-SUM(O11:O13)</f>
        <v>6</v>
      </c>
      <c r="P14" s="18">
        <f t="shared" si="4"/>
        <v>6</v>
      </c>
      <c r="Q14" s="19">
        <f t="shared" si="4"/>
        <v>6</v>
      </c>
    </row>
    <row r="15" spans="1:17" ht="12" thickBot="1" x14ac:dyDescent="0.25">
      <c r="A15" s="75"/>
      <c r="B15" s="75"/>
      <c r="C15" s="78"/>
      <c r="D15" s="79"/>
      <c r="E15" s="20"/>
      <c r="F15" s="20"/>
      <c r="G15" s="20"/>
      <c r="H15" s="79"/>
      <c r="J15" s="75"/>
      <c r="K15" s="75"/>
      <c r="L15" s="78"/>
      <c r="M15" s="79"/>
      <c r="N15" s="20"/>
      <c r="O15" s="20"/>
      <c r="P15" s="20"/>
      <c r="Q15" s="79"/>
    </row>
    <row r="16" spans="1:17" x14ac:dyDescent="0.2">
      <c r="A16" s="7" t="s">
        <v>42</v>
      </c>
      <c r="B16" s="58"/>
      <c r="C16" s="21"/>
      <c r="D16" s="40"/>
      <c r="E16" s="21"/>
      <c r="F16" s="21"/>
      <c r="G16" s="21"/>
      <c r="H16" s="41"/>
      <c r="J16" s="7" t="s">
        <v>42</v>
      </c>
      <c r="K16" s="58"/>
      <c r="L16" s="21"/>
      <c r="M16" s="40"/>
      <c r="N16" s="21"/>
      <c r="O16" s="21"/>
      <c r="P16" s="21"/>
      <c r="Q16" s="41"/>
    </row>
    <row r="17" spans="1:17" x14ac:dyDescent="0.2">
      <c r="A17" s="4" t="s">
        <v>25</v>
      </c>
      <c r="B17" s="55"/>
      <c r="C17" s="22">
        <v>4.0000000000000002E-4</v>
      </c>
      <c r="D17" s="31" t="s">
        <v>5</v>
      </c>
      <c r="E17" s="51">
        <f t="shared" ref="E17:H19" si="5">$C17</f>
        <v>4.0000000000000002E-4</v>
      </c>
      <c r="F17" s="51">
        <f t="shared" si="5"/>
        <v>4.0000000000000002E-4</v>
      </c>
      <c r="G17" s="51">
        <f t="shared" si="5"/>
        <v>4.0000000000000002E-4</v>
      </c>
      <c r="H17" s="52">
        <f t="shared" si="5"/>
        <v>4.0000000000000002E-4</v>
      </c>
      <c r="J17" s="4" t="s">
        <v>25</v>
      </c>
      <c r="K17" s="55"/>
      <c r="L17" s="22">
        <v>4.0000000000000002E-4</v>
      </c>
      <c r="M17" s="31" t="s">
        <v>5</v>
      </c>
      <c r="N17" s="23">
        <f t="shared" ref="N17:Q19" si="6">$C17</f>
        <v>4.0000000000000002E-4</v>
      </c>
      <c r="O17" s="23">
        <f t="shared" si="6"/>
        <v>4.0000000000000002E-4</v>
      </c>
      <c r="P17" s="23">
        <f t="shared" si="6"/>
        <v>4.0000000000000002E-4</v>
      </c>
      <c r="Q17" s="24">
        <f t="shared" si="6"/>
        <v>4.0000000000000002E-4</v>
      </c>
    </row>
    <row r="18" spans="1:17" x14ac:dyDescent="0.2">
      <c r="A18" s="5" t="s">
        <v>26</v>
      </c>
      <c r="B18" s="56"/>
      <c r="C18" s="22">
        <v>-147</v>
      </c>
      <c r="D18" s="31" t="s">
        <v>2</v>
      </c>
      <c r="E18" s="14">
        <f t="shared" si="5"/>
        <v>-147</v>
      </c>
      <c r="F18" s="14">
        <f t="shared" si="5"/>
        <v>-147</v>
      </c>
      <c r="G18" s="14">
        <f t="shared" si="5"/>
        <v>-147</v>
      </c>
      <c r="H18" s="16">
        <f t="shared" si="5"/>
        <v>-147</v>
      </c>
      <c r="J18" s="5" t="s">
        <v>26</v>
      </c>
      <c r="K18" s="56"/>
      <c r="L18" s="22">
        <v>-147</v>
      </c>
      <c r="M18" s="31" t="s">
        <v>2</v>
      </c>
      <c r="N18" s="14">
        <f t="shared" si="6"/>
        <v>-147</v>
      </c>
      <c r="O18" s="14">
        <f t="shared" si="6"/>
        <v>-147</v>
      </c>
      <c r="P18" s="14">
        <f t="shared" si="6"/>
        <v>-147</v>
      </c>
      <c r="Q18" s="16">
        <f t="shared" si="6"/>
        <v>-147</v>
      </c>
    </row>
    <row r="19" spans="1:17" x14ac:dyDescent="0.2">
      <c r="A19" s="5" t="s">
        <v>27</v>
      </c>
      <c r="B19" s="56"/>
      <c r="C19" s="22">
        <v>33</v>
      </c>
      <c r="D19" s="31" t="s">
        <v>3</v>
      </c>
      <c r="E19" s="14">
        <f t="shared" si="5"/>
        <v>33</v>
      </c>
      <c r="F19" s="14">
        <f t="shared" si="5"/>
        <v>33</v>
      </c>
      <c r="G19" s="14">
        <f t="shared" si="5"/>
        <v>33</v>
      </c>
      <c r="H19" s="16">
        <f t="shared" si="5"/>
        <v>33</v>
      </c>
      <c r="J19" s="5" t="s">
        <v>27</v>
      </c>
      <c r="K19" s="56"/>
      <c r="L19" s="22">
        <v>33</v>
      </c>
      <c r="M19" s="31" t="s">
        <v>3</v>
      </c>
      <c r="N19" s="14">
        <f t="shared" si="6"/>
        <v>33</v>
      </c>
      <c r="O19" s="14">
        <f t="shared" si="6"/>
        <v>33</v>
      </c>
      <c r="P19" s="14">
        <f t="shared" si="6"/>
        <v>33</v>
      </c>
      <c r="Q19" s="16">
        <f t="shared" si="6"/>
        <v>33</v>
      </c>
    </row>
    <row r="20" spans="1:17" ht="12" thickBot="1" x14ac:dyDescent="0.25">
      <c r="A20" s="6" t="s">
        <v>28</v>
      </c>
      <c r="B20" s="57"/>
      <c r="C20" s="42"/>
      <c r="D20" s="34" t="s">
        <v>2</v>
      </c>
      <c r="E20" s="18">
        <f>E18-E19</f>
        <v>-180</v>
      </c>
      <c r="F20" s="18">
        <f t="shared" ref="F20:H20" si="7">F18-F19</f>
        <v>-180</v>
      </c>
      <c r="G20" s="18">
        <f t="shared" si="7"/>
        <v>-180</v>
      </c>
      <c r="H20" s="19">
        <f t="shared" si="7"/>
        <v>-180</v>
      </c>
      <c r="J20" s="6" t="s">
        <v>28</v>
      </c>
      <c r="K20" s="57"/>
      <c r="L20" s="42"/>
      <c r="M20" s="34" t="s">
        <v>24</v>
      </c>
      <c r="N20" s="18">
        <f>N18-N19</f>
        <v>-180</v>
      </c>
      <c r="O20" s="18">
        <f t="shared" ref="O20:Q20" si="8">O18-O19</f>
        <v>-180</v>
      </c>
      <c r="P20" s="18">
        <f t="shared" si="8"/>
        <v>-180</v>
      </c>
      <c r="Q20" s="19">
        <f t="shared" si="8"/>
        <v>-180</v>
      </c>
    </row>
    <row r="21" spans="1:17" ht="12" thickBot="1" x14ac:dyDescent="0.25">
      <c r="A21" s="73"/>
      <c r="B21" s="73"/>
      <c r="C21" s="80"/>
      <c r="D21" s="81"/>
      <c r="E21" s="49"/>
      <c r="F21" s="49"/>
      <c r="G21" s="49"/>
      <c r="H21" s="49"/>
      <c r="I21" s="82"/>
      <c r="J21" s="73"/>
      <c r="K21" s="73"/>
      <c r="L21" s="80"/>
      <c r="M21" s="81"/>
      <c r="N21" s="49"/>
      <c r="O21" s="49"/>
      <c r="P21" s="49"/>
      <c r="Q21" s="49"/>
    </row>
    <row r="22" spans="1:17" ht="12" thickBot="1" x14ac:dyDescent="0.25">
      <c r="A22" s="61" t="s">
        <v>7</v>
      </c>
      <c r="B22" s="62" t="s">
        <v>49</v>
      </c>
      <c r="C22" s="63"/>
      <c r="D22" s="64" t="s">
        <v>4</v>
      </c>
      <c r="E22" s="65">
        <f>10*LOG($C17/$C9)</f>
        <v>-33.979400086720375</v>
      </c>
      <c r="F22" s="65">
        <f t="shared" ref="F22:H22" si="9">10*LOG($C17/$C9)</f>
        <v>-33.979400086720375</v>
      </c>
      <c r="G22" s="65">
        <f t="shared" si="9"/>
        <v>-33.979400086720375</v>
      </c>
      <c r="H22" s="66">
        <f t="shared" si="9"/>
        <v>-33.979400086720375</v>
      </c>
      <c r="I22" s="53"/>
      <c r="J22" s="61" t="s">
        <v>7</v>
      </c>
      <c r="K22" s="62" t="s">
        <v>49</v>
      </c>
      <c r="L22" s="63"/>
      <c r="M22" s="64" t="s">
        <v>4</v>
      </c>
      <c r="N22" s="65">
        <f>10*LOG($C17/$C9)</f>
        <v>-33.979400086720375</v>
      </c>
      <c r="O22" s="65">
        <f t="shared" ref="O22:Q22" si="10">10*LOG($C17/$C9)</f>
        <v>-33.979400086720375</v>
      </c>
      <c r="P22" s="65">
        <f t="shared" si="10"/>
        <v>-33.979400086720375</v>
      </c>
      <c r="Q22" s="66">
        <f t="shared" si="10"/>
        <v>-33.979400086720375</v>
      </c>
    </row>
    <row r="23" spans="1:17" ht="12" thickBot="1" x14ac:dyDescent="0.25">
      <c r="A23" s="75"/>
      <c r="B23" s="75"/>
      <c r="C23" s="20"/>
      <c r="D23" s="79"/>
      <c r="E23" s="20"/>
      <c r="F23" s="20"/>
      <c r="G23" s="20"/>
      <c r="H23" s="79"/>
      <c r="I23" s="82"/>
      <c r="J23" s="75"/>
      <c r="K23" s="75"/>
      <c r="L23" s="20"/>
      <c r="M23" s="79"/>
      <c r="N23" s="20"/>
      <c r="O23" s="20"/>
      <c r="P23" s="20"/>
      <c r="Q23" s="79"/>
    </row>
    <row r="24" spans="1:17" x14ac:dyDescent="0.2">
      <c r="A24" s="7" t="s">
        <v>29</v>
      </c>
      <c r="B24" s="58"/>
      <c r="C24" s="25"/>
      <c r="D24" s="43"/>
      <c r="E24" s="25"/>
      <c r="F24" s="25"/>
      <c r="G24" s="25"/>
      <c r="H24" s="41"/>
      <c r="J24" s="7" t="s">
        <v>29</v>
      </c>
      <c r="K24" s="58"/>
      <c r="L24" s="25"/>
      <c r="M24" s="43"/>
      <c r="N24" s="25"/>
      <c r="O24" s="25"/>
      <c r="P24" s="25"/>
      <c r="Q24" s="41"/>
    </row>
    <row r="25" spans="1:17" x14ac:dyDescent="0.2">
      <c r="A25" s="5" t="s">
        <v>30</v>
      </c>
      <c r="B25" s="56"/>
      <c r="C25" s="26"/>
      <c r="D25" s="30"/>
      <c r="E25" s="23">
        <v>2</v>
      </c>
      <c r="F25" s="23">
        <v>2</v>
      </c>
      <c r="G25" s="23">
        <v>2</v>
      </c>
      <c r="H25" s="24">
        <v>2</v>
      </c>
      <c r="J25" s="5" t="s">
        <v>30</v>
      </c>
      <c r="K25" s="56"/>
      <c r="L25" s="26"/>
      <c r="M25" s="30"/>
      <c r="N25" s="23">
        <v>2</v>
      </c>
      <c r="O25" s="23">
        <v>2</v>
      </c>
      <c r="P25" s="23">
        <v>2</v>
      </c>
      <c r="Q25" s="24">
        <v>2</v>
      </c>
    </row>
    <row r="26" spans="1:17" x14ac:dyDescent="0.2">
      <c r="A26" s="5" t="s">
        <v>31</v>
      </c>
      <c r="B26" s="56"/>
      <c r="C26" s="26"/>
      <c r="D26" s="30"/>
      <c r="E26" s="14">
        <v>64</v>
      </c>
      <c r="F26" s="14">
        <v>128</v>
      </c>
      <c r="G26" s="14">
        <v>256</v>
      </c>
      <c r="H26" s="16">
        <v>15</v>
      </c>
      <c r="J26" s="5" t="s">
        <v>31</v>
      </c>
      <c r="K26" s="56"/>
      <c r="L26" s="26"/>
      <c r="M26" s="30"/>
      <c r="N26" s="14">
        <v>64</v>
      </c>
      <c r="O26" s="14">
        <v>128</v>
      </c>
      <c r="P26" s="14">
        <v>256</v>
      </c>
      <c r="Q26" s="16">
        <v>15</v>
      </c>
    </row>
    <row r="27" spans="1:17" x14ac:dyDescent="0.2">
      <c r="A27" s="5" t="s">
        <v>32</v>
      </c>
      <c r="B27" s="56"/>
      <c r="C27" s="26"/>
      <c r="D27" s="30"/>
      <c r="E27" s="23">
        <v>3.8</v>
      </c>
      <c r="F27" s="23">
        <v>3.3</v>
      </c>
      <c r="G27" s="23">
        <v>2.8</v>
      </c>
      <c r="H27" s="24">
        <v>2.7</v>
      </c>
      <c r="J27" s="5" t="s">
        <v>32</v>
      </c>
      <c r="K27" s="56"/>
      <c r="L27" s="26"/>
      <c r="M27" s="30"/>
      <c r="N27" s="23">
        <v>3.8</v>
      </c>
      <c r="O27" s="23">
        <v>3.3</v>
      </c>
      <c r="P27" s="23">
        <v>2.8</v>
      </c>
      <c r="Q27" s="24">
        <v>2.7</v>
      </c>
    </row>
    <row r="28" spans="1:17" x14ac:dyDescent="0.2">
      <c r="A28" s="5" t="s">
        <v>33</v>
      </c>
      <c r="B28" s="56"/>
      <c r="C28" s="26"/>
      <c r="D28" s="30"/>
      <c r="E28" s="14">
        <v>128</v>
      </c>
      <c r="F28" s="14">
        <v>256</v>
      </c>
      <c r="G28" s="14">
        <v>1024</v>
      </c>
      <c r="H28" s="16">
        <v>1024</v>
      </c>
      <c r="J28" s="5" t="s">
        <v>33</v>
      </c>
      <c r="K28" s="56"/>
      <c r="L28" s="26"/>
      <c r="M28" s="30"/>
      <c r="N28" s="14">
        <v>128</v>
      </c>
      <c r="O28" s="14">
        <v>256</v>
      </c>
      <c r="P28" s="14">
        <v>1024</v>
      </c>
      <c r="Q28" s="16">
        <v>1024</v>
      </c>
    </row>
    <row r="29" spans="1:17" ht="12" thickBot="1" x14ac:dyDescent="0.25">
      <c r="A29" s="8" t="s">
        <v>34</v>
      </c>
      <c r="B29" s="60"/>
      <c r="C29" s="18"/>
      <c r="D29" s="34"/>
      <c r="E29" s="27">
        <v>4.3</v>
      </c>
      <c r="F29" s="27">
        <v>3.8</v>
      </c>
      <c r="G29" s="27">
        <v>3.3</v>
      </c>
      <c r="H29" s="28">
        <v>2.7</v>
      </c>
      <c r="J29" s="8" t="s">
        <v>34</v>
      </c>
      <c r="K29" s="60"/>
      <c r="L29" s="18"/>
      <c r="M29" s="34"/>
      <c r="N29" s="27">
        <v>4.3</v>
      </c>
      <c r="O29" s="27">
        <v>3.8</v>
      </c>
      <c r="P29" s="27">
        <v>3.3</v>
      </c>
      <c r="Q29" s="28">
        <v>2.7</v>
      </c>
    </row>
    <row r="30" spans="1:17" ht="12" thickBot="1" x14ac:dyDescent="0.25">
      <c r="A30" s="2"/>
      <c r="B30" s="2"/>
      <c r="C30" s="38"/>
      <c r="D30" s="38"/>
      <c r="E30" s="38"/>
      <c r="F30" s="38"/>
      <c r="G30" s="38"/>
      <c r="H30" s="38"/>
      <c r="J30" s="2"/>
      <c r="K30" s="2"/>
      <c r="L30" s="38"/>
      <c r="M30" s="38"/>
      <c r="N30" s="38"/>
      <c r="O30" s="38"/>
      <c r="P30" s="38"/>
      <c r="Q30" s="38"/>
    </row>
    <row r="31" spans="1:17" x14ac:dyDescent="0.2">
      <c r="A31" s="7" t="s">
        <v>35</v>
      </c>
      <c r="B31" s="58"/>
      <c r="C31" s="21"/>
      <c r="D31" s="40"/>
      <c r="E31" s="21"/>
      <c r="F31" s="21"/>
      <c r="G31" s="21"/>
      <c r="H31" s="41"/>
      <c r="J31" s="7" t="s">
        <v>35</v>
      </c>
      <c r="K31" s="58"/>
      <c r="L31" s="21"/>
      <c r="M31" s="40"/>
      <c r="N31" s="21"/>
      <c r="O31" s="21"/>
      <c r="P31" s="21"/>
      <c r="Q31" s="41"/>
    </row>
    <row r="32" spans="1:17" x14ac:dyDescent="0.2">
      <c r="A32" s="5" t="s">
        <v>61</v>
      </c>
      <c r="B32" s="56"/>
      <c r="C32" s="13">
        <v>0</v>
      </c>
      <c r="D32" s="31" t="s">
        <v>4</v>
      </c>
      <c r="E32" s="14">
        <f>$C$32</f>
        <v>0</v>
      </c>
      <c r="F32" s="14">
        <f>$C$32</f>
        <v>0</v>
      </c>
      <c r="G32" s="14">
        <f>$C$32</f>
        <v>0</v>
      </c>
      <c r="H32" s="16">
        <f>$C$32</f>
        <v>0</v>
      </c>
      <c r="J32" s="5" t="s">
        <v>61</v>
      </c>
      <c r="K32" s="56"/>
      <c r="L32" s="13">
        <v>0</v>
      </c>
      <c r="M32" s="31" t="s">
        <v>4</v>
      </c>
      <c r="N32" s="14">
        <f>$C$32</f>
        <v>0</v>
      </c>
      <c r="O32" s="14">
        <f>$C$32</f>
        <v>0</v>
      </c>
      <c r="P32" s="14">
        <f>$C$32</f>
        <v>0</v>
      </c>
      <c r="Q32" s="16">
        <f>$C$32</f>
        <v>0</v>
      </c>
    </row>
    <row r="33" spans="1:17" x14ac:dyDescent="0.2">
      <c r="A33" s="4" t="s">
        <v>37</v>
      </c>
      <c r="B33" s="55"/>
      <c r="C33" s="14"/>
      <c r="D33" s="30" t="s">
        <v>4</v>
      </c>
      <c r="E33" s="26">
        <f>E14+E22-E20+E32</f>
        <v>157.02059991327963</v>
      </c>
      <c r="F33" s="26">
        <f t="shared" ref="F33:H33" si="11">F14+F22-F20+F32</f>
        <v>157.02059991327963</v>
      </c>
      <c r="G33" s="26">
        <f t="shared" si="11"/>
        <v>157.02059991327963</v>
      </c>
      <c r="H33" s="29">
        <f t="shared" si="11"/>
        <v>157.02059991327963</v>
      </c>
      <c r="J33" s="4" t="s">
        <v>37</v>
      </c>
      <c r="K33" s="55"/>
      <c r="L33" s="14"/>
      <c r="M33" s="30" t="s">
        <v>4</v>
      </c>
      <c r="N33" s="26">
        <f>N14-N20+N22+N32</f>
        <v>152.02059991327963</v>
      </c>
      <c r="O33" s="26">
        <f t="shared" ref="O33:Q33" si="12">O14-O20+O22+O32</f>
        <v>152.02059991327963</v>
      </c>
      <c r="P33" s="26">
        <f t="shared" si="12"/>
        <v>152.02059991327963</v>
      </c>
      <c r="Q33" s="29">
        <f t="shared" si="12"/>
        <v>152.02059991327963</v>
      </c>
    </row>
    <row r="34" spans="1:17" x14ac:dyDescent="0.2">
      <c r="A34" s="5" t="s">
        <v>38</v>
      </c>
      <c r="B34" s="56"/>
      <c r="C34" s="14"/>
      <c r="D34" s="31" t="s">
        <v>4</v>
      </c>
      <c r="E34" s="14">
        <f>-10*E25*LOG(0.3/(4*PI()*E26*$C$6),10)</f>
        <v>83.773821334190643</v>
      </c>
      <c r="F34" s="14">
        <f>-10*F25*LOG(0.3/(4*PI()*F26*$C$6),10)</f>
        <v>89.794421247470268</v>
      </c>
      <c r="G34" s="14">
        <f>-10*G25*LOG(0.3/(4*PI()*G26*$C$6),10)</f>
        <v>95.815021160749893</v>
      </c>
      <c r="H34" s="16">
        <f>-10*H25*LOG(0.3/(4*PI()*H26*$C$6),10)</f>
        <v>71.172047035626534</v>
      </c>
      <c r="J34" s="5" t="s">
        <v>38</v>
      </c>
      <c r="K34" s="56"/>
      <c r="L34" s="14"/>
      <c r="M34" s="31" t="s">
        <v>4</v>
      </c>
      <c r="N34" s="14">
        <f>-10*N25*LOG(0.3/(4*PI()*N26*$C$6),10)</f>
        <v>83.773821334190643</v>
      </c>
      <c r="O34" s="14">
        <f>-10*O25*LOG(0.3/(4*PI()*O26*$C$6),10)</f>
        <v>89.794421247470268</v>
      </c>
      <c r="P34" s="14">
        <f>-10*P25*LOG(0.3/(4*PI()*P26*$C$6),10)</f>
        <v>95.815021160749893</v>
      </c>
      <c r="Q34" s="16">
        <f>-10*Q25*LOG(0.3/(4*PI()*Q26*$C$6),10)</f>
        <v>71.172047035626534</v>
      </c>
    </row>
    <row r="35" spans="1:17" x14ac:dyDescent="0.2">
      <c r="A35" s="5" t="s">
        <v>39</v>
      </c>
      <c r="B35" s="56"/>
      <c r="C35" s="14"/>
      <c r="D35" s="31" t="s">
        <v>4</v>
      </c>
      <c r="E35" s="14">
        <f>-E33+E34</f>
        <v>-73.246778579088982</v>
      </c>
      <c r="F35" s="14">
        <f>-F33+F34</f>
        <v>-67.226178665809357</v>
      </c>
      <c r="G35" s="14">
        <f>-G33+G34</f>
        <v>-61.205578752529732</v>
      </c>
      <c r="H35" s="16">
        <f>-H33+H34</f>
        <v>-85.848552877653091</v>
      </c>
      <c r="J35" s="5" t="s">
        <v>39</v>
      </c>
      <c r="K35" s="56"/>
      <c r="L35" s="14"/>
      <c r="M35" s="31" t="s">
        <v>4</v>
      </c>
      <c r="N35" s="14">
        <f>-N33+N34</f>
        <v>-68.246778579088982</v>
      </c>
      <c r="O35" s="14">
        <f>-O33+O34</f>
        <v>-62.226178665809357</v>
      </c>
      <c r="P35" s="14">
        <f>-P33+P34</f>
        <v>-56.205578752529732</v>
      </c>
      <c r="Q35" s="16">
        <f>-Q33+Q34</f>
        <v>-80.848552877653091</v>
      </c>
    </row>
    <row r="36" spans="1:17" x14ac:dyDescent="0.2">
      <c r="A36" s="5" t="s">
        <v>40</v>
      </c>
      <c r="B36" s="56"/>
      <c r="C36" s="14"/>
      <c r="D36" s="31" t="s">
        <v>4</v>
      </c>
      <c r="E36" s="14">
        <f>E34+10*E27*LOG(E28/E26,10)</f>
        <v>95.212961169421931</v>
      </c>
      <c r="F36" s="14">
        <f>F34+10*F27*LOG(F28/F26,10)</f>
        <v>99.728411104381649</v>
      </c>
      <c r="G36" s="14">
        <f>G34+10*G27*LOG(G28/G26,10)</f>
        <v>112.67270091793284</v>
      </c>
      <c r="H36" s="16">
        <f>H34+10*H27*LOG(H28/H26,10)</f>
        <v>120.69568187039806</v>
      </c>
      <c r="J36" s="5" t="s">
        <v>40</v>
      </c>
      <c r="K36" s="56"/>
      <c r="L36" s="14"/>
      <c r="M36" s="31" t="s">
        <v>4</v>
      </c>
      <c r="N36" s="14">
        <f>N34+10*N27*LOG(N28/N26,10)</f>
        <v>95.212961169421931</v>
      </c>
      <c r="O36" s="14">
        <f>O34+10*O27*LOG(O28/O26,10)</f>
        <v>99.728411104381649</v>
      </c>
      <c r="P36" s="14">
        <f>P34+10*P27*LOG(P28/P26,10)</f>
        <v>112.67270091793284</v>
      </c>
      <c r="Q36" s="16">
        <f>Q34+10*Q27*LOG(Q28/Q26,10)</f>
        <v>120.69568187039806</v>
      </c>
    </row>
    <row r="37" spans="1:17" x14ac:dyDescent="0.2">
      <c r="A37" s="5" t="s">
        <v>39</v>
      </c>
      <c r="B37" s="56"/>
      <c r="C37" s="14"/>
      <c r="D37" s="31" t="s">
        <v>4</v>
      </c>
      <c r="E37" s="14">
        <f>-E33+E36</f>
        <v>-61.807638743857694</v>
      </c>
      <c r="F37" s="14">
        <f>-F33+F36</f>
        <v>-57.292188808897976</v>
      </c>
      <c r="G37" s="14">
        <f>-G33+G36</f>
        <v>-44.347898995346782</v>
      </c>
      <c r="H37" s="16">
        <f>-H33+H36</f>
        <v>-36.324918042881563</v>
      </c>
      <c r="J37" s="5" t="s">
        <v>39</v>
      </c>
      <c r="K37" s="56"/>
      <c r="L37" s="14"/>
      <c r="M37" s="31" t="s">
        <v>4</v>
      </c>
      <c r="N37" s="14">
        <f>-N33+N36</f>
        <v>-56.807638743857694</v>
      </c>
      <c r="O37" s="14">
        <f>-O33+O36</f>
        <v>-52.292188808897976</v>
      </c>
      <c r="P37" s="14">
        <f>-P33+P36</f>
        <v>-39.347898995346782</v>
      </c>
      <c r="Q37" s="16">
        <f>-Q33+Q36</f>
        <v>-31.324918042881563</v>
      </c>
    </row>
    <row r="38" spans="1:17" x14ac:dyDescent="0.2">
      <c r="A38" s="4" t="s">
        <v>43</v>
      </c>
      <c r="B38" s="55"/>
      <c r="C38" s="26"/>
      <c r="D38" s="30" t="s">
        <v>6</v>
      </c>
      <c r="E38" s="32">
        <f>IF(E37&lt;0,E$28*POWER(10,-E37/(10*E$29)),IF(E35&lt;0,E$26*POWER(10,-E35/(10*E$27)),0.3*POWER(10,E33/(10*E$25))/(4*PI()*$C$6)))</f>
        <v>3504.2648076842388</v>
      </c>
      <c r="F38" s="32">
        <f>IF(F37&lt;0,F$28*POWER(10,-F37/(10*F$29)),IF(F35&lt;0,F$26*POWER(10,-F35/(10*F$27)),0.3*POWER(10,F33/(10*F$25))/(4*PI()*$C$6)))</f>
        <v>8240.0366716071276</v>
      </c>
      <c r="G38" s="32">
        <f>IF(G37&lt;0,G$28*POWER(10,-G37/(10*G$29)),IF(G35&lt;0,G$26*POWER(10,-G35/(10*G$27)),0.3*POWER(10,G33/(10*G$25))/(4*PI()*$C$6)))</f>
        <v>22603.499575125825</v>
      </c>
      <c r="H38" s="33">
        <f>IF(H37&lt;0,H$28*POWER(10,-H37/(10*H$29)),IF(H35&lt;0,H$26*POWER(10,-H35/(10*H$27)),0.3*POWER(10,H33/(10*H$25))/(4*PI()*$C$6)))</f>
        <v>22681.265981884313</v>
      </c>
      <c r="J38" s="4" t="s">
        <v>43</v>
      </c>
      <c r="K38" s="55"/>
      <c r="L38" s="26"/>
      <c r="M38" s="30" t="s">
        <v>6</v>
      </c>
      <c r="N38" s="32">
        <f>IF(N37&lt;0,N$28*POWER(10,-N37/(10*N$29)),IF(N35&lt;0,N$26*POWER(10,-N35/(10*N$27)),0.3*POWER(10,N33/(10*N$25))/(4*PI()*$C$6)))</f>
        <v>2681.1298473533079</v>
      </c>
      <c r="O38" s="32">
        <f>IF(O37&lt;0,O$28*POWER(10,-O37/(10*O$29)),IF(O35&lt;0,O$26*POWER(10,-O35/(10*O$27)),0.3*POWER(10,O33/(10*O$25))/(4*PI()*$C$6)))</f>
        <v>6086.2557397751989</v>
      </c>
      <c r="P38" s="32">
        <f>IF(P37&lt;0,P$28*POWER(10,-P37/(10*P$29)),IF(P35&lt;0,P$26*POWER(10,-P35/(10*P$27)),0.3*POWER(10,P33/(10*P$25))/(4*PI()*$C$6)))</f>
        <v>15946.322103292548</v>
      </c>
      <c r="Q38" s="33">
        <f>IF(Q37&lt;0,Q$28*POWER(10,-Q37/(10*Q$29)),IF(Q35&lt;0,Q$26*POWER(10,-Q35/(10*Q$27)),0.3*POWER(10,Q33/(10*Q$25))/(4*PI()*$C$6)))</f>
        <v>14807.512447027564</v>
      </c>
    </row>
    <row r="39" spans="1:17" x14ac:dyDescent="0.2">
      <c r="A39" s="5" t="s">
        <v>44</v>
      </c>
      <c r="B39" s="56"/>
      <c r="C39" s="14"/>
      <c r="D39" s="31"/>
      <c r="E39" s="14"/>
      <c r="F39" s="14"/>
      <c r="G39" s="14"/>
      <c r="H39" s="16"/>
      <c r="J39" s="5" t="s">
        <v>44</v>
      </c>
      <c r="K39" s="56"/>
      <c r="L39" s="14"/>
      <c r="M39" s="31"/>
      <c r="N39" s="14"/>
      <c r="O39" s="14"/>
      <c r="P39" s="14"/>
      <c r="Q39" s="16"/>
    </row>
    <row r="40" spans="1:17" x14ac:dyDescent="0.2">
      <c r="A40" s="5" t="s">
        <v>41</v>
      </c>
      <c r="B40" s="56"/>
      <c r="C40" s="17">
        <v>30</v>
      </c>
      <c r="D40" s="31" t="s">
        <v>4</v>
      </c>
      <c r="E40" s="14">
        <f>$C40</f>
        <v>30</v>
      </c>
      <c r="F40" s="14">
        <f>$C40</f>
        <v>30</v>
      </c>
      <c r="G40" s="14">
        <f>$C40</f>
        <v>30</v>
      </c>
      <c r="H40" s="16">
        <f>$C40</f>
        <v>30</v>
      </c>
      <c r="J40" s="5" t="s">
        <v>41</v>
      </c>
      <c r="K40" s="56"/>
      <c r="L40" s="17">
        <v>30</v>
      </c>
      <c r="M40" s="31" t="s">
        <v>4</v>
      </c>
      <c r="N40" s="14">
        <f>$C40</f>
        <v>30</v>
      </c>
      <c r="O40" s="14">
        <f>$C40</f>
        <v>30</v>
      </c>
      <c r="P40" s="14">
        <f>$C40</f>
        <v>30</v>
      </c>
      <c r="Q40" s="16">
        <f>$C40</f>
        <v>30</v>
      </c>
    </row>
    <row r="41" spans="1:17" x14ac:dyDescent="0.2">
      <c r="A41" s="4" t="s">
        <v>37</v>
      </c>
      <c r="B41" s="55"/>
      <c r="C41" s="44"/>
      <c r="D41" s="30" t="s">
        <v>4</v>
      </c>
      <c r="E41" s="26">
        <f>E33-E40</f>
        <v>127.02059991327963</v>
      </c>
      <c r="F41" s="26">
        <f t="shared" ref="F41:H41" si="13">F33-F40</f>
        <v>127.02059991327963</v>
      </c>
      <c r="G41" s="26">
        <f t="shared" si="13"/>
        <v>127.02059991327963</v>
      </c>
      <c r="H41" s="29">
        <f t="shared" si="13"/>
        <v>127.02059991327963</v>
      </c>
      <c r="J41" s="4" t="s">
        <v>37</v>
      </c>
      <c r="K41" s="55"/>
      <c r="L41" s="44"/>
      <c r="M41" s="30" t="s">
        <v>4</v>
      </c>
      <c r="N41" s="26">
        <f>N33-N40</f>
        <v>122.02059991327963</v>
      </c>
      <c r="O41" s="26">
        <f t="shared" ref="O41:Q41" si="14">O33-O40</f>
        <v>122.02059991327963</v>
      </c>
      <c r="P41" s="26">
        <f t="shared" si="14"/>
        <v>122.02059991327963</v>
      </c>
      <c r="Q41" s="29">
        <f t="shared" si="14"/>
        <v>122.02059991327963</v>
      </c>
    </row>
    <row r="42" spans="1:17" x14ac:dyDescent="0.2">
      <c r="A42" s="5" t="s">
        <v>38</v>
      </c>
      <c r="B42" s="56"/>
      <c r="C42" s="14"/>
      <c r="D42" s="31" t="s">
        <v>4</v>
      </c>
      <c r="E42" s="14">
        <f>-10*E$25*LOG(0.3/(4*PI()*E$26*$C$6),10)</f>
        <v>83.773821334190643</v>
      </c>
      <c r="F42" s="14">
        <f>-10*F$25*LOG(0.3/(4*PI()*F$26*$C$6),10)</f>
        <v>89.794421247470268</v>
      </c>
      <c r="G42" s="14">
        <f>-10*G$25*LOG(0.3/(4*PI()*G$26*$C$6),10)</f>
        <v>95.815021160749893</v>
      </c>
      <c r="H42" s="16">
        <f>-10*H$25*LOG(0.3/(4*PI()*H$26*$C$6),10)</f>
        <v>71.172047035626534</v>
      </c>
      <c r="J42" s="5" t="s">
        <v>38</v>
      </c>
      <c r="K42" s="56"/>
      <c r="L42" s="14"/>
      <c r="M42" s="31" t="s">
        <v>4</v>
      </c>
      <c r="N42" s="14">
        <f>-10*N$25*LOG(0.3/(4*PI()*N$26*$C$6),10)</f>
        <v>83.773821334190643</v>
      </c>
      <c r="O42" s="14">
        <f>-10*O$25*LOG(0.3/(4*PI()*O$26*$C$6),10)</f>
        <v>89.794421247470268</v>
      </c>
      <c r="P42" s="14">
        <f>-10*P$25*LOG(0.3/(4*PI()*P$26*$C$6),10)</f>
        <v>95.815021160749893</v>
      </c>
      <c r="Q42" s="16">
        <f>-10*Q$25*LOG(0.3/(4*PI()*Q$26*$C$6),10)</f>
        <v>71.172047035626534</v>
      </c>
    </row>
    <row r="43" spans="1:17" x14ac:dyDescent="0.2">
      <c r="A43" s="5" t="s">
        <v>39</v>
      </c>
      <c r="B43" s="56"/>
      <c r="C43" s="14"/>
      <c r="D43" s="31" t="s">
        <v>4</v>
      </c>
      <c r="E43" s="14">
        <f>-E41+E42</f>
        <v>-43.246778579088982</v>
      </c>
      <c r="F43" s="14">
        <f>-F41+F42</f>
        <v>-37.226178665809357</v>
      </c>
      <c r="G43" s="14">
        <f>-G41+G42</f>
        <v>-31.205578752529732</v>
      </c>
      <c r="H43" s="16">
        <f>-H41+H42</f>
        <v>-55.848552877653091</v>
      </c>
      <c r="J43" s="5" t="s">
        <v>39</v>
      </c>
      <c r="K43" s="56"/>
      <c r="L43" s="14"/>
      <c r="M43" s="31" t="s">
        <v>4</v>
      </c>
      <c r="N43" s="14">
        <f>-N41+N42</f>
        <v>-38.246778579088982</v>
      </c>
      <c r="O43" s="14">
        <f>-O41+O42</f>
        <v>-32.226178665809357</v>
      </c>
      <c r="P43" s="14">
        <f>-P41+P42</f>
        <v>-26.205578752529732</v>
      </c>
      <c r="Q43" s="16">
        <f>-Q41+Q42</f>
        <v>-50.848552877653091</v>
      </c>
    </row>
    <row r="44" spans="1:17" x14ac:dyDescent="0.2">
      <c r="A44" s="5" t="s">
        <v>40</v>
      </c>
      <c r="B44" s="56"/>
      <c r="C44" s="14"/>
      <c r="D44" s="31" t="s">
        <v>4</v>
      </c>
      <c r="E44" s="14">
        <f>E42+10*E$27*LOG(E$28/E$26,10)</f>
        <v>95.212961169421931</v>
      </c>
      <c r="F44" s="14">
        <f>F42+10*F$27*LOG(F$28/F$26,10)</f>
        <v>99.728411104381649</v>
      </c>
      <c r="G44" s="14">
        <f>G42+10*G$27*LOG(G$28/G$26,10)</f>
        <v>112.67270091793284</v>
      </c>
      <c r="H44" s="16">
        <f>H42+10*H$27*LOG(H$28/H$26,10)</f>
        <v>120.69568187039806</v>
      </c>
      <c r="J44" s="5" t="s">
        <v>40</v>
      </c>
      <c r="K44" s="56"/>
      <c r="L44" s="14"/>
      <c r="M44" s="31" t="s">
        <v>4</v>
      </c>
      <c r="N44" s="14">
        <f>N42+10*N$27*LOG(N$28/N$26,10)</f>
        <v>95.212961169421931</v>
      </c>
      <c r="O44" s="14">
        <f>O42+10*O$27*LOG(O$28/O$26,10)</f>
        <v>99.728411104381649</v>
      </c>
      <c r="P44" s="14">
        <f>P42+10*P$27*LOG(P$28/P$26,10)</f>
        <v>112.67270091793284</v>
      </c>
      <c r="Q44" s="16">
        <f>Q42+10*Q$27*LOG(Q$28/Q$26,10)</f>
        <v>120.69568187039806</v>
      </c>
    </row>
    <row r="45" spans="1:17" x14ac:dyDescent="0.2">
      <c r="A45" s="5" t="s">
        <v>39</v>
      </c>
      <c r="B45" s="56"/>
      <c r="C45" s="14"/>
      <c r="D45" s="31" t="s">
        <v>4</v>
      </c>
      <c r="E45" s="14">
        <f>-E41+E44</f>
        <v>-31.807638743857694</v>
      </c>
      <c r="F45" s="14">
        <f>-F41+F44</f>
        <v>-27.292188808897976</v>
      </c>
      <c r="G45" s="14">
        <f>-G41+G44</f>
        <v>-14.347898995346782</v>
      </c>
      <c r="H45" s="16">
        <f>-H41+H44</f>
        <v>-6.3249180428815635</v>
      </c>
      <c r="J45" s="5" t="s">
        <v>39</v>
      </c>
      <c r="K45" s="56"/>
      <c r="L45" s="14"/>
      <c r="M45" s="31" t="s">
        <v>4</v>
      </c>
      <c r="N45" s="14">
        <f>-N41+N44</f>
        <v>-26.807638743857694</v>
      </c>
      <c r="O45" s="14">
        <f>-O41+O44</f>
        <v>-22.292188808897976</v>
      </c>
      <c r="P45" s="14">
        <f>-P41+P44</f>
        <v>-9.3478989953467817</v>
      </c>
      <c r="Q45" s="16">
        <f>-Q41+Q44</f>
        <v>-1.3249180428815635</v>
      </c>
    </row>
    <row r="46" spans="1:17" ht="12" thickBot="1" x14ac:dyDescent="0.25">
      <c r="A46" s="6" t="s">
        <v>43</v>
      </c>
      <c r="B46" s="57"/>
      <c r="C46" s="18"/>
      <c r="D46" s="34" t="s">
        <v>6</v>
      </c>
      <c r="E46" s="35">
        <f>IF(E45&lt;0,E$28*POWER(10,-E45/(10*E$29)),IF(E43&lt;0,E$26*POWER(10,-E43/(10*E$27)),0.3*POWER(10,E41/(10*E$25))/(4*PI()*$C$6)))</f>
        <v>702.94686527299723</v>
      </c>
      <c r="F46" s="35">
        <f>IF(F45&lt;0,F$28*POWER(10,-F45/(10*F$29)),IF(F43&lt;0,F$26*POWER(10,-F43/(10*F$27)),0.3*POWER(10,F41/(10*F$25))/(4*PI()*$C$6)))</f>
        <v>1337.9979877417707</v>
      </c>
      <c r="G46" s="35">
        <f>IF(G45&lt;0,G$28*POWER(10,-G45/(10*G$29)),IF(G43&lt;0,G$26*POWER(10,-G43/(10*G$27)),0.3*POWER(10,G41/(10*G$25))/(4*PI()*$C$6)))</f>
        <v>2786.6650751173993</v>
      </c>
      <c r="H46" s="36">
        <f>IF(H45&lt;0,H$28*POWER(10,-H45/(10*H$29)),IF(H43&lt;0,H$26*POWER(10,-H43/(10*H$27)),0.3*POWER(10,H41/(10*H$25))/(4*PI()*$C$6)))</f>
        <v>1756.1280527003917</v>
      </c>
      <c r="J46" s="6" t="s">
        <v>43</v>
      </c>
      <c r="K46" s="57"/>
      <c r="L46" s="18"/>
      <c r="M46" s="34" t="s">
        <v>6</v>
      </c>
      <c r="N46" s="35">
        <f>IF(N45&lt;0,N$28*POWER(10,-N45/(10*N$29)),IF(N43&lt;0,N$26*POWER(10,-N43/(10*N$27)),0.3*POWER(10,N41/(10*N$25))/(4*PI()*$C$6)))</f>
        <v>537.82802528338573</v>
      </c>
      <c r="O46" s="35">
        <f>IF(O45&lt;0,O$28*POWER(10,-O45/(10*O$29)),IF(O43&lt;0,O$26*POWER(10,-O43/(10*O$27)),0.3*POWER(10,O41/(10*O$25))/(4*PI()*$C$6)))</f>
        <v>988.27204990008124</v>
      </c>
      <c r="P46" s="35">
        <f>IF(P45&lt;0,P$28*POWER(10,-P45/(10*P$29)),IF(P43&lt;0,P$26*POWER(10,-P43/(10*P$27)),0.3*POWER(10,P41/(10*P$25))/(4*PI()*$C$6)))</f>
        <v>1965.9371211137168</v>
      </c>
      <c r="Q46" s="36">
        <f>IF(Q45&lt;0,Q$28*POWER(10,-Q45/(10*Q$29)),IF(Q43&lt;0,Q$26*POWER(10,-Q43/(10*Q$27)),0.3*POWER(10,Q41/(10*Q$25))/(4*PI()*$C$6)))</f>
        <v>1146.4919118582184</v>
      </c>
    </row>
    <row r="48" spans="1:17" x14ac:dyDescent="0.2">
      <c r="A48" s="45" t="s">
        <v>50</v>
      </c>
      <c r="B48" s="45" t="s">
        <v>66</v>
      </c>
      <c r="J48" s="45" t="s">
        <v>50</v>
      </c>
      <c r="K48" s="45" t="s">
        <v>66</v>
      </c>
    </row>
    <row r="49" spans="1:17" x14ac:dyDescent="0.2">
      <c r="A49" s="45"/>
      <c r="B49" s="45" t="s">
        <v>0</v>
      </c>
      <c r="J49" s="45"/>
      <c r="K49" s="45" t="s">
        <v>0</v>
      </c>
    </row>
    <row r="50" spans="1:17" x14ac:dyDescent="0.2">
      <c r="A50" s="45"/>
      <c r="B50" s="45" t="s">
        <v>53</v>
      </c>
      <c r="J50" s="45"/>
      <c r="K50" s="45" t="s">
        <v>55</v>
      </c>
    </row>
    <row r="51" spans="1:17" s="45" customFormat="1" x14ac:dyDescent="0.2">
      <c r="A51" s="45" t="s">
        <v>52</v>
      </c>
      <c r="B51" s="45" t="s">
        <v>45</v>
      </c>
      <c r="C51" s="46"/>
      <c r="D51" s="46"/>
      <c r="E51" s="46"/>
      <c r="F51" s="46"/>
      <c r="G51" s="46"/>
      <c r="H51" s="46"/>
      <c r="J51" s="45" t="s">
        <v>52</v>
      </c>
      <c r="K51" s="45" t="s">
        <v>45</v>
      </c>
    </row>
    <row r="52" spans="1:17" ht="12" thickBot="1" x14ac:dyDescent="0.25">
      <c r="L52" s="37"/>
      <c r="M52" s="37"/>
      <c r="N52" s="37"/>
      <c r="O52" s="37"/>
      <c r="P52" s="37"/>
      <c r="Q52" s="37"/>
    </row>
    <row r="53" spans="1:17" ht="12" thickBot="1" x14ac:dyDescent="0.25">
      <c r="A53" s="69" t="s">
        <v>8</v>
      </c>
      <c r="B53" s="70"/>
      <c r="C53" s="71">
        <v>5.76</v>
      </c>
      <c r="D53" s="71"/>
      <c r="E53" s="71" t="s">
        <v>9</v>
      </c>
      <c r="F53" s="71">
        <f>300000000/C53/10^9</f>
        <v>5.2083333333333336E-2</v>
      </c>
      <c r="G53" s="71"/>
      <c r="H53" s="72"/>
      <c r="J53" s="69" t="s">
        <v>8</v>
      </c>
      <c r="K53" s="70"/>
      <c r="L53" s="71">
        <v>5.76</v>
      </c>
      <c r="M53" s="71"/>
      <c r="N53" s="71" t="s">
        <v>9</v>
      </c>
      <c r="O53" s="71">
        <f>300000000/L53/10^9</f>
        <v>5.2083333333333336E-2</v>
      </c>
      <c r="P53" s="71"/>
      <c r="Q53" s="72"/>
    </row>
    <row r="54" spans="1:17" x14ac:dyDescent="0.2">
      <c r="A54" s="3" t="s">
        <v>10</v>
      </c>
      <c r="B54" s="54"/>
      <c r="C54" s="9" t="s">
        <v>11</v>
      </c>
      <c r="D54" s="9" t="s">
        <v>12</v>
      </c>
      <c r="E54" s="10" t="s">
        <v>13</v>
      </c>
      <c r="F54" s="10" t="s">
        <v>14</v>
      </c>
      <c r="G54" s="11" t="s">
        <v>15</v>
      </c>
      <c r="H54" s="12" t="s">
        <v>16</v>
      </c>
      <c r="J54" s="3" t="s">
        <v>10</v>
      </c>
      <c r="K54" s="54"/>
      <c r="L54" s="9" t="s">
        <v>11</v>
      </c>
      <c r="M54" s="9" t="s">
        <v>12</v>
      </c>
      <c r="N54" s="10" t="s">
        <v>13</v>
      </c>
      <c r="O54" s="10" t="s">
        <v>14</v>
      </c>
      <c r="P54" s="11" t="s">
        <v>15</v>
      </c>
      <c r="Q54" s="12" t="s">
        <v>16</v>
      </c>
    </row>
    <row r="55" spans="1:17" x14ac:dyDescent="0.2">
      <c r="A55" s="4" t="s">
        <v>62</v>
      </c>
      <c r="B55" s="55"/>
      <c r="C55" s="14"/>
      <c r="D55" s="31"/>
      <c r="E55" s="31"/>
      <c r="F55" s="31"/>
      <c r="G55" s="31"/>
      <c r="H55" s="15"/>
      <c r="J55" s="4" t="s">
        <v>62</v>
      </c>
      <c r="K55" s="55"/>
      <c r="L55" s="14"/>
      <c r="M55" s="31"/>
      <c r="N55" s="31"/>
      <c r="O55" s="31"/>
      <c r="P55" s="31"/>
      <c r="Q55" s="15"/>
    </row>
    <row r="56" spans="1:17" x14ac:dyDescent="0.2">
      <c r="A56" s="5" t="s">
        <v>18</v>
      </c>
      <c r="B56" s="56"/>
      <c r="C56" s="13">
        <v>20</v>
      </c>
      <c r="D56" s="31" t="s">
        <v>5</v>
      </c>
      <c r="E56" s="14">
        <f>C56</f>
        <v>20</v>
      </c>
      <c r="F56" s="14">
        <f>E56</f>
        <v>20</v>
      </c>
      <c r="G56" s="14">
        <f>F56</f>
        <v>20</v>
      </c>
      <c r="H56" s="15">
        <f>G56</f>
        <v>20</v>
      </c>
      <c r="J56" s="5" t="s">
        <v>18</v>
      </c>
      <c r="K56" s="56"/>
      <c r="L56" s="13">
        <v>20</v>
      </c>
      <c r="M56" s="31" t="s">
        <v>5</v>
      </c>
      <c r="N56" s="14">
        <f>L56</f>
        <v>20</v>
      </c>
      <c r="O56" s="14">
        <f>N56</f>
        <v>20</v>
      </c>
      <c r="P56" s="14">
        <f>O56</f>
        <v>20</v>
      </c>
      <c r="Q56" s="15">
        <f>P56</f>
        <v>20</v>
      </c>
    </row>
    <row r="57" spans="1:17" x14ac:dyDescent="0.2">
      <c r="A57" s="5" t="s">
        <v>19</v>
      </c>
      <c r="B57" s="56"/>
      <c r="C57" s="13">
        <v>26</v>
      </c>
      <c r="D57" s="31" t="s">
        <v>2</v>
      </c>
      <c r="E57" s="14">
        <f>$C57</f>
        <v>26</v>
      </c>
      <c r="F57" s="14">
        <f>$C57</f>
        <v>26</v>
      </c>
      <c r="G57" s="14">
        <f>$C57</f>
        <v>26</v>
      </c>
      <c r="H57" s="16">
        <f>$C57</f>
        <v>26</v>
      </c>
      <c r="J57" s="5" t="s">
        <v>19</v>
      </c>
      <c r="K57" s="56"/>
      <c r="L57" s="13">
        <v>26</v>
      </c>
      <c r="M57" s="31" t="s">
        <v>2</v>
      </c>
      <c r="N57" s="14">
        <f>$C57</f>
        <v>26</v>
      </c>
      <c r="O57" s="14">
        <f>$C57</f>
        <v>26</v>
      </c>
      <c r="P57" s="14">
        <f>$C57</f>
        <v>26</v>
      </c>
      <c r="Q57" s="16">
        <f>$C57</f>
        <v>26</v>
      </c>
    </row>
    <row r="58" spans="1:17" x14ac:dyDescent="0.2">
      <c r="A58" s="5" t="s">
        <v>20</v>
      </c>
      <c r="B58" s="56"/>
      <c r="C58" s="13">
        <v>0</v>
      </c>
      <c r="D58" s="31" t="s">
        <v>4</v>
      </c>
      <c r="E58" s="14">
        <f>$C58</f>
        <v>0</v>
      </c>
      <c r="F58" s="14">
        <f t="shared" ref="F58:H59" si="15">$C58</f>
        <v>0</v>
      </c>
      <c r="G58" s="14">
        <f t="shared" si="15"/>
        <v>0</v>
      </c>
      <c r="H58" s="16">
        <f t="shared" si="15"/>
        <v>0</v>
      </c>
      <c r="J58" s="5" t="s">
        <v>20</v>
      </c>
      <c r="K58" s="56"/>
      <c r="L58" s="13">
        <v>8.9</v>
      </c>
      <c r="M58" s="31" t="s">
        <v>4</v>
      </c>
      <c r="N58" s="14">
        <f>$L58</f>
        <v>8.9</v>
      </c>
      <c r="O58" s="14">
        <f t="shared" ref="O58:Q58" si="16">$L58</f>
        <v>8.9</v>
      </c>
      <c r="P58" s="14">
        <f t="shared" si="16"/>
        <v>8.9</v>
      </c>
      <c r="Q58" s="16">
        <f t="shared" si="16"/>
        <v>8.9</v>
      </c>
    </row>
    <row r="59" spans="1:17" x14ac:dyDescent="0.2">
      <c r="A59" s="5" t="s">
        <v>21</v>
      </c>
      <c r="B59" s="56"/>
      <c r="C59" s="13">
        <v>15</v>
      </c>
      <c r="D59" s="31" t="s">
        <v>4</v>
      </c>
      <c r="E59" s="14">
        <f>$C59</f>
        <v>15</v>
      </c>
      <c r="F59" s="14">
        <f t="shared" si="15"/>
        <v>15</v>
      </c>
      <c r="G59" s="14">
        <f t="shared" si="15"/>
        <v>15</v>
      </c>
      <c r="H59" s="16">
        <f t="shared" si="15"/>
        <v>15</v>
      </c>
      <c r="J59" s="5" t="s">
        <v>21</v>
      </c>
      <c r="K59" s="56"/>
      <c r="L59" s="13">
        <v>15</v>
      </c>
      <c r="M59" s="31" t="s">
        <v>4</v>
      </c>
      <c r="N59" s="14">
        <f>$C59</f>
        <v>15</v>
      </c>
      <c r="O59" s="14">
        <f t="shared" ref="O59:Q59" si="17">$C59</f>
        <v>15</v>
      </c>
      <c r="P59" s="14">
        <f t="shared" si="17"/>
        <v>15</v>
      </c>
      <c r="Q59" s="16">
        <f t="shared" si="17"/>
        <v>15</v>
      </c>
    </row>
    <row r="60" spans="1:17" x14ac:dyDescent="0.2">
      <c r="A60" s="5" t="s">
        <v>22</v>
      </c>
      <c r="B60" s="56" t="s">
        <v>48</v>
      </c>
      <c r="C60" s="17">
        <v>0</v>
      </c>
      <c r="D60" s="31" t="s">
        <v>3</v>
      </c>
      <c r="E60" s="14">
        <v>0</v>
      </c>
      <c r="F60" s="14">
        <v>0</v>
      </c>
      <c r="G60" s="14">
        <v>0</v>
      </c>
      <c r="H60" s="16">
        <v>0</v>
      </c>
      <c r="J60" s="5" t="s">
        <v>22</v>
      </c>
      <c r="K60" s="56" t="s">
        <v>48</v>
      </c>
      <c r="L60" s="17">
        <v>0</v>
      </c>
      <c r="M60" s="31" t="s">
        <v>3</v>
      </c>
      <c r="N60" s="14">
        <v>0</v>
      </c>
      <c r="O60" s="14">
        <v>0</v>
      </c>
      <c r="P60" s="14">
        <v>0</v>
      </c>
      <c r="Q60" s="16">
        <v>0</v>
      </c>
    </row>
    <row r="61" spans="1:17" ht="12" thickBot="1" x14ac:dyDescent="0.25">
      <c r="A61" s="6" t="s">
        <v>46</v>
      </c>
      <c r="B61" s="57" t="s">
        <v>47</v>
      </c>
      <c r="C61" s="18"/>
      <c r="D61" s="34" t="s">
        <v>2</v>
      </c>
      <c r="E61" s="18">
        <f>E57-SUM(E58:E60)</f>
        <v>11</v>
      </c>
      <c r="F61" s="18">
        <f t="shared" ref="F61" si="18">F57-SUM(F58:F60)</f>
        <v>11</v>
      </c>
      <c r="G61" s="18">
        <f t="shared" ref="G61" si="19">G57-SUM(G58:G60)</f>
        <v>11</v>
      </c>
      <c r="H61" s="19">
        <f t="shared" ref="H61" si="20">H57-SUM(H58:H60)</f>
        <v>11</v>
      </c>
      <c r="J61" s="6" t="s">
        <v>23</v>
      </c>
      <c r="K61" s="57" t="s">
        <v>47</v>
      </c>
      <c r="L61" s="18"/>
      <c r="M61" s="34" t="s">
        <v>24</v>
      </c>
      <c r="N61" s="18">
        <f>N57-SUM(N58:N60)</f>
        <v>2.1000000000000014</v>
      </c>
      <c r="O61" s="18">
        <f t="shared" ref="O61" si="21">O57-SUM(O58:O60)</f>
        <v>2.1000000000000014</v>
      </c>
      <c r="P61" s="18">
        <f t="shared" ref="P61" si="22">P57-SUM(P58:P60)</f>
        <v>2.1000000000000014</v>
      </c>
      <c r="Q61" s="19">
        <f t="shared" ref="Q61" si="23">Q57-SUM(Q58:Q60)</f>
        <v>2.1000000000000014</v>
      </c>
    </row>
    <row r="62" spans="1:17" s="82" customFormat="1" ht="12" thickBot="1" x14ac:dyDescent="0.25">
      <c r="A62" s="75"/>
      <c r="B62" s="75"/>
      <c r="C62" s="78"/>
      <c r="D62" s="79"/>
      <c r="E62" s="20"/>
      <c r="F62" s="20"/>
      <c r="G62" s="20"/>
      <c r="H62" s="79"/>
      <c r="J62" s="75"/>
      <c r="K62" s="75"/>
      <c r="L62" s="78"/>
      <c r="M62" s="79"/>
      <c r="N62" s="20"/>
      <c r="O62" s="20"/>
      <c r="P62" s="20"/>
      <c r="Q62" s="79"/>
    </row>
    <row r="63" spans="1:17" ht="12" thickBot="1" x14ac:dyDescent="0.25">
      <c r="A63" s="3" t="s">
        <v>42</v>
      </c>
      <c r="B63" s="54"/>
      <c r="C63" s="88"/>
      <c r="D63" s="9"/>
      <c r="E63" s="88"/>
      <c r="F63" s="88"/>
      <c r="G63" s="88"/>
      <c r="H63" s="89"/>
      <c r="J63" s="7" t="s">
        <v>42</v>
      </c>
      <c r="K63" s="58"/>
      <c r="L63" s="21"/>
      <c r="M63" s="40"/>
      <c r="N63" s="21"/>
      <c r="O63" s="21"/>
      <c r="P63" s="21"/>
      <c r="Q63" s="41"/>
    </row>
    <row r="64" spans="1:17" x14ac:dyDescent="0.2">
      <c r="A64" s="7" t="s">
        <v>25</v>
      </c>
      <c r="B64" s="58"/>
      <c r="C64" s="85">
        <v>4.0000000000000002E-4</v>
      </c>
      <c r="D64" s="40" t="s">
        <v>5</v>
      </c>
      <c r="E64" s="86">
        <f t="shared" ref="E64:H66" si="24">$C64</f>
        <v>4.0000000000000002E-4</v>
      </c>
      <c r="F64" s="86">
        <f t="shared" si="24"/>
        <v>4.0000000000000002E-4</v>
      </c>
      <c r="G64" s="86">
        <f t="shared" si="24"/>
        <v>4.0000000000000002E-4</v>
      </c>
      <c r="H64" s="87">
        <f t="shared" si="24"/>
        <v>4.0000000000000002E-4</v>
      </c>
      <c r="J64" s="4" t="s">
        <v>25</v>
      </c>
      <c r="K64" s="55"/>
      <c r="L64" s="22">
        <v>4.0000000000000002E-4</v>
      </c>
      <c r="M64" s="31" t="s">
        <v>5</v>
      </c>
      <c r="N64" s="23">
        <f t="shared" ref="N64:Q66" si="25">$C64</f>
        <v>4.0000000000000002E-4</v>
      </c>
      <c r="O64" s="23">
        <f t="shared" si="25"/>
        <v>4.0000000000000002E-4</v>
      </c>
      <c r="P64" s="23">
        <f t="shared" si="25"/>
        <v>4.0000000000000002E-4</v>
      </c>
      <c r="Q64" s="24">
        <f t="shared" si="25"/>
        <v>4.0000000000000002E-4</v>
      </c>
    </row>
    <row r="65" spans="1:17" x14ac:dyDescent="0.2">
      <c r="A65" s="5" t="s">
        <v>26</v>
      </c>
      <c r="B65" s="56"/>
      <c r="C65" s="22">
        <v>-147</v>
      </c>
      <c r="D65" s="31" t="s">
        <v>2</v>
      </c>
      <c r="E65" s="14">
        <f t="shared" si="24"/>
        <v>-147</v>
      </c>
      <c r="F65" s="14">
        <f t="shared" si="24"/>
        <v>-147</v>
      </c>
      <c r="G65" s="14">
        <f t="shared" si="24"/>
        <v>-147</v>
      </c>
      <c r="H65" s="16">
        <f t="shared" si="24"/>
        <v>-147</v>
      </c>
      <c r="J65" s="5" t="s">
        <v>26</v>
      </c>
      <c r="K65" s="56"/>
      <c r="L65" s="22">
        <v>-147</v>
      </c>
      <c r="M65" s="31" t="s">
        <v>2</v>
      </c>
      <c r="N65" s="14">
        <f t="shared" si="25"/>
        <v>-147</v>
      </c>
      <c r="O65" s="14">
        <f t="shared" si="25"/>
        <v>-147</v>
      </c>
      <c r="P65" s="14">
        <f t="shared" si="25"/>
        <v>-147</v>
      </c>
      <c r="Q65" s="16">
        <f t="shared" si="25"/>
        <v>-147</v>
      </c>
    </row>
    <row r="66" spans="1:17" x14ac:dyDescent="0.2">
      <c r="A66" s="5" t="s">
        <v>27</v>
      </c>
      <c r="B66" s="56"/>
      <c r="C66" s="22">
        <v>33</v>
      </c>
      <c r="D66" s="31" t="s">
        <v>3</v>
      </c>
      <c r="E66" s="14">
        <f t="shared" si="24"/>
        <v>33</v>
      </c>
      <c r="F66" s="14">
        <f t="shared" si="24"/>
        <v>33</v>
      </c>
      <c r="G66" s="14">
        <f t="shared" si="24"/>
        <v>33</v>
      </c>
      <c r="H66" s="16">
        <f t="shared" si="24"/>
        <v>33</v>
      </c>
      <c r="J66" s="5" t="s">
        <v>27</v>
      </c>
      <c r="K66" s="56"/>
      <c r="L66" s="22">
        <v>33</v>
      </c>
      <c r="M66" s="31" t="s">
        <v>3</v>
      </c>
      <c r="N66" s="14">
        <f t="shared" si="25"/>
        <v>33</v>
      </c>
      <c r="O66" s="14">
        <f t="shared" si="25"/>
        <v>33</v>
      </c>
      <c r="P66" s="14">
        <f t="shared" si="25"/>
        <v>33</v>
      </c>
      <c r="Q66" s="16">
        <f t="shared" si="25"/>
        <v>33</v>
      </c>
    </row>
    <row r="67" spans="1:17" ht="12" thickBot="1" x14ac:dyDescent="0.25">
      <c r="A67" s="6" t="s">
        <v>28</v>
      </c>
      <c r="B67" s="57"/>
      <c r="C67" s="42"/>
      <c r="D67" s="34" t="s">
        <v>2</v>
      </c>
      <c r="E67" s="18">
        <f>E65-E66</f>
        <v>-180</v>
      </c>
      <c r="F67" s="18">
        <f t="shared" ref="F67" si="26">F65-F66</f>
        <v>-180</v>
      </c>
      <c r="G67" s="18">
        <f t="shared" ref="G67" si="27">G65-G66</f>
        <v>-180</v>
      </c>
      <c r="H67" s="19">
        <f t="shared" ref="H67" si="28">H65-H66</f>
        <v>-180</v>
      </c>
      <c r="J67" s="6" t="s">
        <v>28</v>
      </c>
      <c r="K67" s="57"/>
      <c r="L67" s="42"/>
      <c r="M67" s="34" t="s">
        <v>24</v>
      </c>
      <c r="N67" s="18">
        <f>N65-N66</f>
        <v>-180</v>
      </c>
      <c r="O67" s="18">
        <f t="shared" ref="O67" si="29">O65-O66</f>
        <v>-180</v>
      </c>
      <c r="P67" s="18">
        <f t="shared" ref="P67" si="30">P65-P66</f>
        <v>-180</v>
      </c>
      <c r="Q67" s="19">
        <f t="shared" ref="Q67" si="31">Q65-Q66</f>
        <v>-180</v>
      </c>
    </row>
    <row r="68" spans="1:17" s="82" customFormat="1" ht="12" thickBot="1" x14ac:dyDescent="0.25">
      <c r="A68" s="73"/>
      <c r="B68" s="73"/>
      <c r="C68" s="80"/>
      <c r="D68" s="81"/>
      <c r="E68" s="49"/>
      <c r="F68" s="49"/>
      <c r="G68" s="49"/>
      <c r="H68" s="49"/>
      <c r="J68" s="73"/>
      <c r="K68" s="73"/>
      <c r="L68" s="80"/>
      <c r="M68" s="81"/>
      <c r="N68" s="49"/>
      <c r="O68" s="49"/>
      <c r="P68" s="49"/>
      <c r="Q68" s="49"/>
    </row>
    <row r="69" spans="1:17" ht="12" thickBot="1" x14ac:dyDescent="0.25">
      <c r="A69" s="61" t="s">
        <v>7</v>
      </c>
      <c r="B69" s="62" t="s">
        <v>49</v>
      </c>
      <c r="C69" s="63"/>
      <c r="D69" s="64" t="s">
        <v>4</v>
      </c>
      <c r="E69" s="65">
        <f>10*LOG($C64/$C56)</f>
        <v>-46.989700043360187</v>
      </c>
      <c r="F69" s="65">
        <f t="shared" ref="F69:H69" si="32">10*LOG($C64/$C56)</f>
        <v>-46.989700043360187</v>
      </c>
      <c r="G69" s="65">
        <f t="shared" si="32"/>
        <v>-46.989700043360187</v>
      </c>
      <c r="H69" s="66">
        <f t="shared" si="32"/>
        <v>-46.989700043360187</v>
      </c>
      <c r="I69" s="53"/>
      <c r="J69" s="61" t="s">
        <v>7</v>
      </c>
      <c r="K69" s="62" t="s">
        <v>49</v>
      </c>
      <c r="L69" s="63"/>
      <c r="M69" s="64" t="s">
        <v>4</v>
      </c>
      <c r="N69" s="65">
        <f>10*LOG($C64/$C56)</f>
        <v>-46.989700043360187</v>
      </c>
      <c r="O69" s="65">
        <f t="shared" ref="O69:Q69" si="33">10*LOG($C64/$C56)</f>
        <v>-46.989700043360187</v>
      </c>
      <c r="P69" s="65">
        <f t="shared" si="33"/>
        <v>-46.989700043360187</v>
      </c>
      <c r="Q69" s="66">
        <f t="shared" si="33"/>
        <v>-46.989700043360187</v>
      </c>
    </row>
    <row r="70" spans="1:17" s="82" customFormat="1" ht="12" thickBot="1" x14ac:dyDescent="0.25">
      <c r="A70" s="75"/>
      <c r="B70" s="75"/>
      <c r="C70" s="20"/>
      <c r="D70" s="79"/>
      <c r="E70" s="20"/>
      <c r="F70" s="20"/>
      <c r="G70" s="20"/>
      <c r="H70" s="79"/>
      <c r="J70" s="75"/>
      <c r="K70" s="75"/>
      <c r="L70" s="20"/>
      <c r="M70" s="79"/>
      <c r="N70" s="20"/>
      <c r="O70" s="20"/>
      <c r="P70" s="20"/>
      <c r="Q70" s="79"/>
    </row>
    <row r="71" spans="1:17" x14ac:dyDescent="0.2">
      <c r="A71" s="7" t="s">
        <v>29</v>
      </c>
      <c r="B71" s="58"/>
      <c r="C71" s="25"/>
      <c r="D71" s="43"/>
      <c r="E71" s="25"/>
      <c r="F71" s="25"/>
      <c r="G71" s="25"/>
      <c r="H71" s="41"/>
      <c r="J71" s="7" t="s">
        <v>29</v>
      </c>
      <c r="K71" s="58"/>
      <c r="L71" s="25"/>
      <c r="M71" s="43"/>
      <c r="N71" s="25"/>
      <c r="O71" s="25"/>
      <c r="P71" s="25"/>
      <c r="Q71" s="41"/>
    </row>
    <row r="72" spans="1:17" x14ac:dyDescent="0.2">
      <c r="A72" s="5" t="s">
        <v>30</v>
      </c>
      <c r="B72" s="56"/>
      <c r="C72" s="26"/>
      <c r="D72" s="30"/>
      <c r="E72" s="23">
        <v>2</v>
      </c>
      <c r="F72" s="23">
        <v>2</v>
      </c>
      <c r="G72" s="23">
        <v>2</v>
      </c>
      <c r="H72" s="24">
        <v>2</v>
      </c>
      <c r="J72" s="5" t="s">
        <v>30</v>
      </c>
      <c r="K72" s="56"/>
      <c r="L72" s="26"/>
      <c r="M72" s="30"/>
      <c r="N72" s="23">
        <v>2</v>
      </c>
      <c r="O72" s="23">
        <v>2</v>
      </c>
      <c r="P72" s="23">
        <v>2</v>
      </c>
      <c r="Q72" s="24">
        <v>2</v>
      </c>
    </row>
    <row r="73" spans="1:17" x14ac:dyDescent="0.2">
      <c r="A73" s="5" t="s">
        <v>31</v>
      </c>
      <c r="B73" s="56"/>
      <c r="C73" s="26"/>
      <c r="D73" s="30"/>
      <c r="E73" s="14">
        <v>64</v>
      </c>
      <c r="F73" s="14">
        <v>128</v>
      </c>
      <c r="G73" s="14">
        <v>256</v>
      </c>
      <c r="H73" s="16">
        <v>15</v>
      </c>
      <c r="J73" s="5" t="s">
        <v>31</v>
      </c>
      <c r="K73" s="56"/>
      <c r="L73" s="26"/>
      <c r="M73" s="30"/>
      <c r="N73" s="14">
        <v>64</v>
      </c>
      <c r="O73" s="14">
        <v>128</v>
      </c>
      <c r="P73" s="14">
        <v>256</v>
      </c>
      <c r="Q73" s="16">
        <v>15</v>
      </c>
    </row>
    <row r="74" spans="1:17" x14ac:dyDescent="0.2">
      <c r="A74" s="5" t="s">
        <v>32</v>
      </c>
      <c r="B74" s="56"/>
      <c r="C74" s="26"/>
      <c r="D74" s="30"/>
      <c r="E74" s="23">
        <v>3.8</v>
      </c>
      <c r="F74" s="23">
        <v>3.3</v>
      </c>
      <c r="G74" s="23">
        <v>2.8</v>
      </c>
      <c r="H74" s="24">
        <v>2.7</v>
      </c>
      <c r="J74" s="5" t="s">
        <v>32</v>
      </c>
      <c r="K74" s="56"/>
      <c r="L74" s="26"/>
      <c r="M74" s="30"/>
      <c r="N74" s="23">
        <v>3.8</v>
      </c>
      <c r="O74" s="23">
        <v>3.3</v>
      </c>
      <c r="P74" s="23">
        <v>2.8</v>
      </c>
      <c r="Q74" s="24">
        <v>2.7</v>
      </c>
    </row>
    <row r="75" spans="1:17" x14ac:dyDescent="0.2">
      <c r="A75" s="5" t="s">
        <v>33</v>
      </c>
      <c r="B75" s="56"/>
      <c r="C75" s="26"/>
      <c r="D75" s="30"/>
      <c r="E75" s="14">
        <v>128</v>
      </c>
      <c r="F75" s="14">
        <v>256</v>
      </c>
      <c r="G75" s="14">
        <v>1024</v>
      </c>
      <c r="H75" s="16">
        <v>1024</v>
      </c>
      <c r="J75" s="5" t="s">
        <v>33</v>
      </c>
      <c r="K75" s="56"/>
      <c r="L75" s="26"/>
      <c r="M75" s="30"/>
      <c r="N75" s="14">
        <v>128</v>
      </c>
      <c r="O75" s="14">
        <v>256</v>
      </c>
      <c r="P75" s="14">
        <v>1024</v>
      </c>
      <c r="Q75" s="16">
        <v>1024</v>
      </c>
    </row>
    <row r="76" spans="1:17" ht="12" thickBot="1" x14ac:dyDescent="0.25">
      <c r="A76" s="8" t="s">
        <v>34</v>
      </c>
      <c r="B76" s="60"/>
      <c r="C76" s="18"/>
      <c r="D76" s="34"/>
      <c r="E76" s="27">
        <v>4.3</v>
      </c>
      <c r="F76" s="27">
        <v>3.8</v>
      </c>
      <c r="G76" s="27">
        <v>3.3</v>
      </c>
      <c r="H76" s="28">
        <v>2.7</v>
      </c>
      <c r="J76" s="8" t="s">
        <v>34</v>
      </c>
      <c r="K76" s="60"/>
      <c r="L76" s="18"/>
      <c r="M76" s="34"/>
      <c r="N76" s="27">
        <v>4.3</v>
      </c>
      <c r="O76" s="27">
        <v>3.8</v>
      </c>
      <c r="P76" s="27">
        <v>3.3</v>
      </c>
      <c r="Q76" s="28">
        <v>2.7</v>
      </c>
    </row>
    <row r="77" spans="1:17" s="82" customFormat="1" ht="12" thickBot="1" x14ac:dyDescent="0.25">
      <c r="A77" s="75"/>
      <c r="B77" s="75"/>
      <c r="C77" s="79"/>
      <c r="D77" s="79"/>
      <c r="E77" s="79"/>
      <c r="F77" s="79"/>
      <c r="G77" s="79"/>
      <c r="H77" s="79"/>
      <c r="J77" s="75"/>
      <c r="K77" s="75"/>
      <c r="L77" s="79"/>
      <c r="M77" s="79"/>
      <c r="N77" s="79"/>
      <c r="O77" s="79"/>
      <c r="P77" s="79"/>
      <c r="Q77" s="79"/>
    </row>
    <row r="78" spans="1:17" x14ac:dyDescent="0.2">
      <c r="A78" s="7" t="s">
        <v>35</v>
      </c>
      <c r="B78" s="58"/>
      <c r="C78" s="21"/>
      <c r="D78" s="40"/>
      <c r="E78" s="21"/>
      <c r="F78" s="21"/>
      <c r="G78" s="21"/>
      <c r="H78" s="41"/>
      <c r="J78" s="7" t="s">
        <v>35</v>
      </c>
      <c r="K78" s="58"/>
      <c r="L78" s="21"/>
      <c r="M78" s="40"/>
      <c r="N78" s="21"/>
      <c r="O78" s="21"/>
      <c r="P78" s="21"/>
      <c r="Q78" s="41"/>
    </row>
    <row r="79" spans="1:17" x14ac:dyDescent="0.2">
      <c r="A79" s="5" t="s">
        <v>61</v>
      </c>
      <c r="B79" s="56"/>
      <c r="C79" s="13">
        <v>0</v>
      </c>
      <c r="D79" s="31" t="s">
        <v>4</v>
      </c>
      <c r="E79" s="14">
        <f>$C$32</f>
        <v>0</v>
      </c>
      <c r="F79" s="14">
        <f>$C$32</f>
        <v>0</v>
      </c>
      <c r="G79" s="14">
        <f>$C$32</f>
        <v>0</v>
      </c>
      <c r="H79" s="16">
        <f>$C$32</f>
        <v>0</v>
      </c>
      <c r="J79" s="5" t="s">
        <v>61</v>
      </c>
      <c r="K79" s="56"/>
      <c r="L79" s="13">
        <v>0</v>
      </c>
      <c r="M79" s="31" t="s">
        <v>4</v>
      </c>
      <c r="N79" s="14">
        <f>$C$32</f>
        <v>0</v>
      </c>
      <c r="O79" s="14">
        <f>$C$32</f>
        <v>0</v>
      </c>
      <c r="P79" s="14">
        <f>$C$32</f>
        <v>0</v>
      </c>
      <c r="Q79" s="16">
        <f>$C$32</f>
        <v>0</v>
      </c>
    </row>
    <row r="80" spans="1:17" x14ac:dyDescent="0.2">
      <c r="A80" s="4" t="s">
        <v>37</v>
      </c>
      <c r="B80" s="55"/>
      <c r="C80" s="14"/>
      <c r="D80" s="30" t="s">
        <v>4</v>
      </c>
      <c r="E80" s="26">
        <f>E61+E69-E67+E79</f>
        <v>144.01029995663981</v>
      </c>
      <c r="F80" s="26">
        <f t="shared" ref="F80" si="34">F61+F69-F67+F79</f>
        <v>144.01029995663981</v>
      </c>
      <c r="G80" s="26">
        <f t="shared" ref="G80" si="35">G61+G69-G67+G79</f>
        <v>144.01029995663981</v>
      </c>
      <c r="H80" s="29">
        <f t="shared" ref="H80" si="36">H61+H69-H67+H79</f>
        <v>144.01029995663981</v>
      </c>
      <c r="J80" s="4" t="s">
        <v>37</v>
      </c>
      <c r="K80" s="55"/>
      <c r="L80" s="14"/>
      <c r="M80" s="30" t="s">
        <v>4</v>
      </c>
      <c r="N80" s="26">
        <f>N61-N67+N69+N79</f>
        <v>135.11029995663981</v>
      </c>
      <c r="O80" s="26">
        <f t="shared" ref="O80" si="37">O61-O67+O69+O79</f>
        <v>135.11029995663981</v>
      </c>
      <c r="P80" s="26">
        <f t="shared" ref="P80" si="38">P61-P67+P69+P79</f>
        <v>135.11029995663981</v>
      </c>
      <c r="Q80" s="29">
        <f t="shared" ref="Q80" si="39">Q61-Q67+Q69+Q79</f>
        <v>135.11029995663981</v>
      </c>
    </row>
    <row r="81" spans="1:17" x14ac:dyDescent="0.2">
      <c r="A81" s="5" t="s">
        <v>38</v>
      </c>
      <c r="B81" s="56"/>
      <c r="C81" s="14"/>
      <c r="D81" s="31" t="s">
        <v>4</v>
      </c>
      <c r="E81" s="14">
        <f>-10*E72*LOG(0.3/(4*PI()*E73*$C$6),10)</f>
        <v>83.773821334190643</v>
      </c>
      <c r="F81" s="14">
        <f>-10*F72*LOG(0.3/(4*PI()*F73*$C$6),10)</f>
        <v>89.794421247470268</v>
      </c>
      <c r="G81" s="14">
        <f>-10*G72*LOG(0.3/(4*PI()*G73*$C$6),10)</f>
        <v>95.815021160749893</v>
      </c>
      <c r="H81" s="16">
        <f>-10*H72*LOG(0.3/(4*PI()*H73*$C$6),10)</f>
        <v>71.172047035626534</v>
      </c>
      <c r="J81" s="5" t="s">
        <v>38</v>
      </c>
      <c r="K81" s="56"/>
      <c r="L81" s="14"/>
      <c r="M81" s="31" t="s">
        <v>4</v>
      </c>
      <c r="N81" s="14">
        <f>-10*N72*LOG(0.3/(4*PI()*N73*$C$6),10)</f>
        <v>83.773821334190643</v>
      </c>
      <c r="O81" s="14">
        <f>-10*O72*LOG(0.3/(4*PI()*O73*$C$6),10)</f>
        <v>89.794421247470268</v>
      </c>
      <c r="P81" s="14">
        <f>-10*P72*LOG(0.3/(4*PI()*P73*$C$6),10)</f>
        <v>95.815021160749893</v>
      </c>
      <c r="Q81" s="16">
        <f>-10*Q72*LOG(0.3/(4*PI()*Q73*$C$6),10)</f>
        <v>71.172047035626534</v>
      </c>
    </row>
    <row r="82" spans="1:17" x14ac:dyDescent="0.2">
      <c r="A82" s="5" t="s">
        <v>39</v>
      </c>
      <c r="B82" s="56"/>
      <c r="C82" s="14"/>
      <c r="D82" s="31" t="s">
        <v>4</v>
      </c>
      <c r="E82" s="14">
        <f>-E80+E81</f>
        <v>-60.23647862244917</v>
      </c>
      <c r="F82" s="14">
        <f>-F80+F81</f>
        <v>-54.215878709169544</v>
      </c>
      <c r="G82" s="14">
        <f>-G80+G81</f>
        <v>-48.195278795889919</v>
      </c>
      <c r="H82" s="16">
        <f>-H80+H81</f>
        <v>-72.838252921013279</v>
      </c>
      <c r="J82" s="5" t="s">
        <v>39</v>
      </c>
      <c r="K82" s="56"/>
      <c r="L82" s="14"/>
      <c r="M82" s="31" t="s">
        <v>4</v>
      </c>
      <c r="N82" s="14">
        <f>-N80+N81</f>
        <v>-51.336478622449164</v>
      </c>
      <c r="O82" s="14">
        <f>-O80+O81</f>
        <v>-45.315878709169539</v>
      </c>
      <c r="P82" s="14">
        <f>-P80+P81</f>
        <v>-39.295278795889914</v>
      </c>
      <c r="Q82" s="16">
        <f>-Q80+Q81</f>
        <v>-63.938252921013273</v>
      </c>
    </row>
    <row r="83" spans="1:17" x14ac:dyDescent="0.2">
      <c r="A83" s="5" t="s">
        <v>40</v>
      </c>
      <c r="B83" s="56"/>
      <c r="C83" s="14"/>
      <c r="D83" s="31" t="s">
        <v>4</v>
      </c>
      <c r="E83" s="14">
        <f>E81+10*E74*LOG(E75/E73,10)</f>
        <v>95.212961169421931</v>
      </c>
      <c r="F83" s="14">
        <f>F81+10*F74*LOG(F75/F73,10)</f>
        <v>99.728411104381649</v>
      </c>
      <c r="G83" s="14">
        <f>G81+10*G74*LOG(G75/G73,10)</f>
        <v>112.67270091793284</v>
      </c>
      <c r="H83" s="16">
        <f>H81+10*H74*LOG(H75/H73,10)</f>
        <v>120.69568187039806</v>
      </c>
      <c r="J83" s="5" t="s">
        <v>40</v>
      </c>
      <c r="K83" s="56"/>
      <c r="L83" s="14"/>
      <c r="M83" s="31" t="s">
        <v>4</v>
      </c>
      <c r="N83" s="14">
        <f>N81+10*N74*LOG(N75/N73,10)</f>
        <v>95.212961169421931</v>
      </c>
      <c r="O83" s="14">
        <f>O81+10*O74*LOG(O75/O73,10)</f>
        <v>99.728411104381649</v>
      </c>
      <c r="P83" s="14">
        <f>P81+10*P74*LOG(P75/P73,10)</f>
        <v>112.67270091793284</v>
      </c>
      <c r="Q83" s="16">
        <f>Q81+10*Q74*LOG(Q75/Q73,10)</f>
        <v>120.69568187039806</v>
      </c>
    </row>
    <row r="84" spans="1:17" x14ac:dyDescent="0.2">
      <c r="A84" s="5" t="s">
        <v>39</v>
      </c>
      <c r="B84" s="56"/>
      <c r="C84" s="14"/>
      <c r="D84" s="31" t="s">
        <v>4</v>
      </c>
      <c r="E84" s="14">
        <f>-E80+E83</f>
        <v>-48.797338787217882</v>
      </c>
      <c r="F84" s="14">
        <f>-F80+F83</f>
        <v>-44.281888852258163</v>
      </c>
      <c r="G84" s="14">
        <f>-G80+G83</f>
        <v>-31.337599038706969</v>
      </c>
      <c r="H84" s="16">
        <f>-H80+H83</f>
        <v>-23.314618086241751</v>
      </c>
      <c r="J84" s="5" t="s">
        <v>39</v>
      </c>
      <c r="K84" s="56"/>
      <c r="L84" s="14"/>
      <c r="M84" s="31" t="s">
        <v>4</v>
      </c>
      <c r="N84" s="14">
        <f>-N80+N83</f>
        <v>-39.897338787217876</v>
      </c>
      <c r="O84" s="14">
        <f>-O80+O83</f>
        <v>-35.381888852258157</v>
      </c>
      <c r="P84" s="14">
        <f>-P80+P83</f>
        <v>-22.437599038706963</v>
      </c>
      <c r="Q84" s="16">
        <f>-Q80+Q83</f>
        <v>-14.414618086241745</v>
      </c>
    </row>
    <row r="85" spans="1:17" x14ac:dyDescent="0.2">
      <c r="A85" s="4" t="s">
        <v>43</v>
      </c>
      <c r="B85" s="55"/>
      <c r="C85" s="26"/>
      <c r="D85" s="30" t="s">
        <v>6</v>
      </c>
      <c r="E85" s="32">
        <f>IF(E84&lt;0,E$28*POWER(10,-E84/(10*E$29)),IF(E82&lt;0,E$26*POWER(10,-E82/(10*E$27)),0.3*POWER(10,E80/(10*E$25))/(4*PI()*$C$6)))</f>
        <v>1745.9499982235209</v>
      </c>
      <c r="F85" s="32">
        <f>IF(F84&lt;0,F$28*POWER(10,-F84/(10*F$29)),IF(F82&lt;0,F$26*POWER(10,-F82/(10*F$27)),0.3*POWER(10,F80/(10*F$25))/(4*PI()*$C$6)))</f>
        <v>3745.871109938053</v>
      </c>
      <c r="G85" s="32">
        <f>IF(G84&lt;0,G$28*POWER(10,-G84/(10*G$29)),IF(G82&lt;0,G$26*POWER(10,-G82/(10*G$27)),0.3*POWER(10,G80/(10*G$25))/(4*PI()*$C$6)))</f>
        <v>9118.516114408676</v>
      </c>
      <c r="H85" s="33">
        <f>IF(H84&lt;0,H$28*POWER(10,-H84/(10*H$29)),IF(H82&lt;0,H$26*POWER(10,-H82/(10*H$27)),0.3*POWER(10,H80/(10*H$25))/(4*PI()*$C$6)))</f>
        <v>7478.3249139483223</v>
      </c>
      <c r="J85" s="4" t="s">
        <v>43</v>
      </c>
      <c r="K85" s="55"/>
      <c r="L85" s="26"/>
      <c r="M85" s="30" t="s">
        <v>6</v>
      </c>
      <c r="N85" s="32">
        <f>IF(N84&lt;0,N$28*POWER(10,-N84/(10*N$29)),IF(N82&lt;0,N$26*POWER(10,-N82/(10*N$27)),0.3*POWER(10,N80/(10*N$25))/(4*PI()*$C$6)))</f>
        <v>1084.0643376657251</v>
      </c>
      <c r="O85" s="32">
        <f>IF(O84&lt;0,O$28*POWER(10,-O84/(10*O$29)),IF(O82&lt;0,O$26*POWER(10,-O82/(10*O$27)),0.3*POWER(10,O80/(10*O$25))/(4*PI()*$C$6)))</f>
        <v>2184.4509806303304</v>
      </c>
      <c r="P85" s="32">
        <f>IF(P84&lt;0,P$28*POWER(10,-P84/(10*P$29)),IF(P82&lt;0,P$26*POWER(10,-P82/(10*P$27)),0.3*POWER(10,P80/(10*P$25))/(4*PI()*$C$6)))</f>
        <v>4900.351131528214</v>
      </c>
      <c r="Q85" s="33">
        <f>IF(Q84&lt;0,Q$28*POWER(10,-Q84/(10*Q$29)),IF(Q82&lt;0,Q$26*POWER(10,-Q82/(10*Q$27)),0.3*POWER(10,Q80/(10*Q$25))/(4*PI()*$C$6)))</f>
        <v>3500.8596531681069</v>
      </c>
    </row>
    <row r="86" spans="1:17" x14ac:dyDescent="0.2">
      <c r="A86" s="5" t="s">
        <v>44</v>
      </c>
      <c r="B86" s="56"/>
      <c r="C86" s="14"/>
      <c r="D86" s="31"/>
      <c r="E86" s="14"/>
      <c r="F86" s="14"/>
      <c r="G86" s="14"/>
      <c r="H86" s="16"/>
      <c r="J86" s="5" t="s">
        <v>44</v>
      </c>
      <c r="K86" s="56"/>
      <c r="L86" s="14"/>
      <c r="M86" s="31"/>
      <c r="N86" s="14"/>
      <c r="O86" s="14"/>
      <c r="P86" s="14"/>
      <c r="Q86" s="16"/>
    </row>
    <row r="87" spans="1:17" x14ac:dyDescent="0.2">
      <c r="A87" s="5" t="s">
        <v>41</v>
      </c>
      <c r="B87" s="56"/>
      <c r="C87" s="17">
        <v>30</v>
      </c>
      <c r="D87" s="31" t="s">
        <v>4</v>
      </c>
      <c r="E87" s="14">
        <f>$C87</f>
        <v>30</v>
      </c>
      <c r="F87" s="14">
        <f>$C87</f>
        <v>30</v>
      </c>
      <c r="G87" s="14">
        <f>$C87</f>
        <v>30</v>
      </c>
      <c r="H87" s="16">
        <f>$C87</f>
        <v>30</v>
      </c>
      <c r="J87" s="5" t="s">
        <v>41</v>
      </c>
      <c r="K87" s="56"/>
      <c r="L87" s="17">
        <v>30</v>
      </c>
      <c r="M87" s="31" t="s">
        <v>4</v>
      </c>
      <c r="N87" s="14">
        <f>$C87</f>
        <v>30</v>
      </c>
      <c r="O87" s="14">
        <f>$C87</f>
        <v>30</v>
      </c>
      <c r="P87" s="14">
        <f>$C87</f>
        <v>30</v>
      </c>
      <c r="Q87" s="16">
        <f>$C87</f>
        <v>30</v>
      </c>
    </row>
    <row r="88" spans="1:17" x14ac:dyDescent="0.2">
      <c r="A88" s="4" t="s">
        <v>37</v>
      </c>
      <c r="B88" s="55"/>
      <c r="C88" s="44"/>
      <c r="D88" s="30" t="s">
        <v>4</v>
      </c>
      <c r="E88" s="26">
        <f>E80-E87</f>
        <v>114.01029995663981</v>
      </c>
      <c r="F88" s="26">
        <f t="shared" ref="F88" si="40">F80-F87</f>
        <v>114.01029995663981</v>
      </c>
      <c r="G88" s="26">
        <f t="shared" ref="G88" si="41">G80-G87</f>
        <v>114.01029995663981</v>
      </c>
      <c r="H88" s="29">
        <f t="shared" ref="H88" si="42">H80-H87</f>
        <v>114.01029995663981</v>
      </c>
      <c r="J88" s="4" t="s">
        <v>37</v>
      </c>
      <c r="K88" s="55"/>
      <c r="L88" s="44"/>
      <c r="M88" s="30" t="s">
        <v>4</v>
      </c>
      <c r="N88" s="26">
        <f>N80-N87</f>
        <v>105.11029995663981</v>
      </c>
      <c r="O88" s="26">
        <f t="shared" ref="O88" si="43">O80-O87</f>
        <v>105.11029995663981</v>
      </c>
      <c r="P88" s="26">
        <f t="shared" ref="P88" si="44">P80-P87</f>
        <v>105.11029995663981</v>
      </c>
      <c r="Q88" s="29">
        <f t="shared" ref="Q88" si="45">Q80-Q87</f>
        <v>105.11029995663981</v>
      </c>
    </row>
    <row r="89" spans="1:17" x14ac:dyDescent="0.2">
      <c r="A89" s="5" t="s">
        <v>38</v>
      </c>
      <c r="B89" s="56"/>
      <c r="C89" s="14"/>
      <c r="D89" s="31" t="s">
        <v>4</v>
      </c>
      <c r="E89" s="14">
        <f>-10*E$25*LOG(0.3/(4*PI()*E$26*$C$6),10)</f>
        <v>83.773821334190643</v>
      </c>
      <c r="F89" s="14">
        <f>-10*F$25*LOG(0.3/(4*PI()*F$26*$C$6),10)</f>
        <v>89.794421247470268</v>
      </c>
      <c r="G89" s="14">
        <f>-10*G$25*LOG(0.3/(4*PI()*G$26*$C$6),10)</f>
        <v>95.815021160749893</v>
      </c>
      <c r="H89" s="16">
        <f>-10*H$25*LOG(0.3/(4*PI()*H$26*$C$6),10)</f>
        <v>71.172047035626534</v>
      </c>
      <c r="J89" s="5" t="s">
        <v>38</v>
      </c>
      <c r="K89" s="56"/>
      <c r="L89" s="14"/>
      <c r="M89" s="31" t="s">
        <v>4</v>
      </c>
      <c r="N89" s="14">
        <f>-10*N$25*LOG(0.3/(4*PI()*N$26*$C$6),10)</f>
        <v>83.773821334190643</v>
      </c>
      <c r="O89" s="14">
        <f>-10*O$25*LOG(0.3/(4*PI()*O$26*$C$6),10)</f>
        <v>89.794421247470268</v>
      </c>
      <c r="P89" s="14">
        <f>-10*P$25*LOG(0.3/(4*PI()*P$26*$C$6),10)</f>
        <v>95.815021160749893</v>
      </c>
      <c r="Q89" s="16">
        <f>-10*Q$25*LOG(0.3/(4*PI()*Q$26*$C$6),10)</f>
        <v>71.172047035626534</v>
      </c>
    </row>
    <row r="90" spans="1:17" x14ac:dyDescent="0.2">
      <c r="A90" s="5" t="s">
        <v>39</v>
      </c>
      <c r="B90" s="56"/>
      <c r="C90" s="14"/>
      <c r="D90" s="31" t="s">
        <v>4</v>
      </c>
      <c r="E90" s="14">
        <f>-E88+E89</f>
        <v>-30.23647862244917</v>
      </c>
      <c r="F90" s="14">
        <f>-F88+F89</f>
        <v>-24.215878709169544</v>
      </c>
      <c r="G90" s="14">
        <f>-G88+G89</f>
        <v>-18.195278795889919</v>
      </c>
      <c r="H90" s="16">
        <f>-H88+H89</f>
        <v>-42.838252921013279</v>
      </c>
      <c r="J90" s="5" t="s">
        <v>39</v>
      </c>
      <c r="K90" s="56"/>
      <c r="L90" s="14"/>
      <c r="M90" s="31" t="s">
        <v>4</v>
      </c>
      <c r="N90" s="14">
        <f>-N88+N89</f>
        <v>-21.336478622449164</v>
      </c>
      <c r="O90" s="14">
        <f>-O88+O89</f>
        <v>-15.315878709169539</v>
      </c>
      <c r="P90" s="14">
        <f>-P88+P89</f>
        <v>-9.2952787958899137</v>
      </c>
      <c r="Q90" s="16">
        <f>-Q88+Q89</f>
        <v>-33.938252921013273</v>
      </c>
    </row>
    <row r="91" spans="1:17" x14ac:dyDescent="0.2">
      <c r="A91" s="5" t="s">
        <v>40</v>
      </c>
      <c r="B91" s="56"/>
      <c r="C91" s="14"/>
      <c r="D91" s="31" t="s">
        <v>4</v>
      </c>
      <c r="E91" s="14">
        <f>E89+10*E$27*LOG(E$28/E$26,10)</f>
        <v>95.212961169421931</v>
      </c>
      <c r="F91" s="14">
        <f>F89+10*F$27*LOG(F$28/F$26,10)</f>
        <v>99.728411104381649</v>
      </c>
      <c r="G91" s="14">
        <f>G89+10*G$27*LOG(G$28/G$26,10)</f>
        <v>112.67270091793284</v>
      </c>
      <c r="H91" s="16">
        <f>H89+10*H$27*LOG(H$28/H$26,10)</f>
        <v>120.69568187039806</v>
      </c>
      <c r="J91" s="5" t="s">
        <v>40</v>
      </c>
      <c r="K91" s="56"/>
      <c r="L91" s="14"/>
      <c r="M91" s="31" t="s">
        <v>4</v>
      </c>
      <c r="N91" s="14">
        <f>N89+10*N$27*LOG(N$28/N$26,10)</f>
        <v>95.212961169421931</v>
      </c>
      <c r="O91" s="14">
        <f>O89+10*O$27*LOG(O$28/O$26,10)</f>
        <v>99.728411104381649</v>
      </c>
      <c r="P91" s="14">
        <f>P89+10*P$27*LOG(P$28/P$26,10)</f>
        <v>112.67270091793284</v>
      </c>
      <c r="Q91" s="16">
        <f>Q89+10*Q$27*LOG(Q$28/Q$26,10)</f>
        <v>120.69568187039806</v>
      </c>
    </row>
    <row r="92" spans="1:17" x14ac:dyDescent="0.2">
      <c r="A92" s="5" t="s">
        <v>39</v>
      </c>
      <c r="B92" s="56"/>
      <c r="C92" s="14"/>
      <c r="D92" s="31" t="s">
        <v>4</v>
      </c>
      <c r="E92" s="14">
        <f>-E88+E91</f>
        <v>-18.797338787217882</v>
      </c>
      <c r="F92" s="14">
        <f>-F88+F91</f>
        <v>-14.281888852258163</v>
      </c>
      <c r="G92" s="14">
        <f>-G88+G91</f>
        <v>-1.3375990387069692</v>
      </c>
      <c r="H92" s="16">
        <f>-H88+H91</f>
        <v>6.6853819137582491</v>
      </c>
      <c r="J92" s="5" t="s">
        <v>39</v>
      </c>
      <c r="K92" s="56"/>
      <c r="L92" s="14"/>
      <c r="M92" s="31" t="s">
        <v>4</v>
      </c>
      <c r="N92" s="14">
        <f>-N88+N91</f>
        <v>-9.8973387872178762</v>
      </c>
      <c r="O92" s="14">
        <f>-O88+O91</f>
        <v>-5.3818888522581574</v>
      </c>
      <c r="P92" s="14">
        <f>-P88+P91</f>
        <v>7.5624009612930365</v>
      </c>
      <c r="Q92" s="16">
        <f>-Q88+Q91</f>
        <v>15.585381913758255</v>
      </c>
    </row>
    <row r="93" spans="1:17" ht="12" thickBot="1" x14ac:dyDescent="0.25">
      <c r="A93" s="6" t="s">
        <v>43</v>
      </c>
      <c r="B93" s="57"/>
      <c r="C93" s="18"/>
      <c r="D93" s="34" t="s">
        <v>6</v>
      </c>
      <c r="E93" s="35">
        <f>IF(E92&lt;0,E$28*POWER(10,-E92/(10*E$29)),IF(E90&lt;0,E$26*POWER(10,-E90/(10*E$27)),0.3*POWER(10,E88/(10*E$25))/(4*PI()*$C$6)))</f>
        <v>350.23325733926947</v>
      </c>
      <c r="F93" s="35">
        <f>IF(F92&lt;0,F$28*POWER(10,-F92/(10*F$29)),IF(F90&lt;0,F$26*POWER(10,-F90/(10*F$27)),0.3*POWER(10,F88/(10*F$25))/(4*PI()*$C$6)))</f>
        <v>608.24583763164503</v>
      </c>
      <c r="G93" s="35">
        <f>IF(G92&lt;0,G$28*POWER(10,-G92/(10*G$29)),IF(G90&lt;0,G$26*POWER(10,-G90/(10*G$27)),0.3*POWER(10,G88/(10*G$25))/(4*PI()*$C$6)))</f>
        <v>1124.173286019867</v>
      </c>
      <c r="H93" s="36">
        <f>IF(H92&lt;0,H$28*POWER(10,-H92/(10*H$29)),IF(H90&lt;0,H$26*POWER(10,-H90/(10*H$27)),0.3*POWER(10,H88/(10*H$25))/(4*PI()*$C$6)))</f>
        <v>579.01953881596512</v>
      </c>
      <c r="J93" s="6" t="s">
        <v>43</v>
      </c>
      <c r="K93" s="57"/>
      <c r="L93" s="18"/>
      <c r="M93" s="34" t="s">
        <v>6</v>
      </c>
      <c r="N93" s="35">
        <f>IF(N92&lt;0,N$28*POWER(10,-N92/(10*N$29)),IF(N90&lt;0,N$26*POWER(10,-N90/(10*N$27)),0.3*POWER(10,N88/(10*N$25))/(4*PI()*$C$6)))</f>
        <v>217.46062861612242</v>
      </c>
      <c r="O93" s="35">
        <f>IF(O92&lt;0,O$28*POWER(10,-O92/(10*O$29)),IF(O90&lt;0,O$26*POWER(10,-O90/(10*O$27)),0.3*POWER(10,O88/(10*O$25))/(4*PI()*$C$6)))</f>
        <v>354.70606902455222</v>
      </c>
      <c r="P93" s="35">
        <f>IF(P92&lt;0,P$28*POWER(10,-P92/(10*P$29)),IF(P90&lt;0,P$26*POWER(10,-P90/(10*P$27)),0.3*POWER(10,P88/(10*P$25))/(4*PI()*$C$6)))</f>
        <v>549.8119919677215</v>
      </c>
      <c r="Q93" s="36">
        <f>IF(Q92&lt;0,Q$28*POWER(10,-Q92/(10*Q$29)),IF(Q90&lt;0,Q$26*POWER(10,-Q90/(10*Q$27)),0.3*POWER(10,Q88/(10*Q$25))/(4*PI()*$C$6)))</f>
        <v>271.05884876117113</v>
      </c>
    </row>
    <row r="95" spans="1:17" x14ac:dyDescent="0.2">
      <c r="A95" s="45" t="s">
        <v>50</v>
      </c>
      <c r="B95" s="45" t="s">
        <v>67</v>
      </c>
      <c r="J95" s="45" t="s">
        <v>50</v>
      </c>
      <c r="K95" s="45" t="s">
        <v>67</v>
      </c>
    </row>
    <row r="96" spans="1:17" x14ac:dyDescent="0.2">
      <c r="A96" s="45"/>
      <c r="B96" s="45" t="s">
        <v>54</v>
      </c>
      <c r="J96" s="45"/>
      <c r="K96" s="45" t="s">
        <v>54</v>
      </c>
    </row>
    <row r="97" spans="1:17" x14ac:dyDescent="0.2">
      <c r="A97" s="45"/>
      <c r="B97" s="45" t="s">
        <v>53</v>
      </c>
      <c r="J97" s="45"/>
      <c r="K97" s="45" t="s">
        <v>55</v>
      </c>
    </row>
    <row r="98" spans="1:17" x14ac:dyDescent="0.2">
      <c r="A98" s="45" t="s">
        <v>52</v>
      </c>
      <c r="B98" s="45" t="s">
        <v>45</v>
      </c>
      <c r="C98" s="46"/>
      <c r="D98" s="46"/>
      <c r="E98" s="46"/>
      <c r="F98" s="46"/>
      <c r="G98" s="46"/>
      <c r="H98" s="46"/>
      <c r="I98" s="45"/>
      <c r="J98" s="45" t="s">
        <v>52</v>
      </c>
      <c r="K98" s="45" t="s">
        <v>45</v>
      </c>
      <c r="L98" s="45"/>
      <c r="M98" s="45"/>
      <c r="N98" s="45"/>
      <c r="O98" s="45"/>
      <c r="P98" s="45"/>
      <c r="Q98" s="45"/>
    </row>
    <row r="99" spans="1:17" ht="12" thickBot="1" x14ac:dyDescent="0.25">
      <c r="L99" s="37"/>
      <c r="M99" s="37"/>
      <c r="N99" s="37"/>
      <c r="O99" s="37"/>
      <c r="P99" s="37"/>
      <c r="Q99" s="37"/>
    </row>
    <row r="100" spans="1:17" ht="12" thickBot="1" x14ac:dyDescent="0.25">
      <c r="A100" s="69" t="s">
        <v>8</v>
      </c>
      <c r="B100" s="70"/>
      <c r="C100" s="71">
        <v>5.76</v>
      </c>
      <c r="D100" s="71"/>
      <c r="E100" s="71" t="s">
        <v>9</v>
      </c>
      <c r="F100" s="71">
        <f>300000000/C100/10^9</f>
        <v>5.2083333333333336E-2</v>
      </c>
      <c r="G100" s="71"/>
      <c r="H100" s="72"/>
      <c r="J100" s="69" t="s">
        <v>8</v>
      </c>
      <c r="K100" s="70"/>
      <c r="L100" s="71">
        <v>5.76</v>
      </c>
      <c r="M100" s="71"/>
      <c r="N100" s="71" t="s">
        <v>9</v>
      </c>
      <c r="O100" s="71">
        <f>300000000/L100/10^9</f>
        <v>5.2083333333333336E-2</v>
      </c>
      <c r="P100" s="71"/>
      <c r="Q100" s="72"/>
    </row>
    <row r="101" spans="1:17" x14ac:dyDescent="0.2">
      <c r="A101" s="3" t="s">
        <v>10</v>
      </c>
      <c r="B101" s="54"/>
      <c r="C101" s="9" t="s">
        <v>11</v>
      </c>
      <c r="D101" s="9" t="s">
        <v>12</v>
      </c>
      <c r="E101" s="10" t="s">
        <v>13</v>
      </c>
      <c r="F101" s="10" t="s">
        <v>14</v>
      </c>
      <c r="G101" s="11" t="s">
        <v>15</v>
      </c>
      <c r="H101" s="12" t="s">
        <v>16</v>
      </c>
      <c r="J101" s="3" t="s">
        <v>10</v>
      </c>
      <c r="K101" s="54"/>
      <c r="L101" s="9" t="s">
        <v>11</v>
      </c>
      <c r="M101" s="9" t="s">
        <v>12</v>
      </c>
      <c r="N101" s="10" t="s">
        <v>13</v>
      </c>
      <c r="O101" s="10" t="s">
        <v>14</v>
      </c>
      <c r="P101" s="11" t="s">
        <v>15</v>
      </c>
      <c r="Q101" s="12" t="s">
        <v>16</v>
      </c>
    </row>
    <row r="102" spans="1:17" x14ac:dyDescent="0.2">
      <c r="A102" s="4" t="s">
        <v>63</v>
      </c>
      <c r="B102" s="55"/>
      <c r="C102" s="14"/>
      <c r="D102" s="31"/>
      <c r="E102" s="31"/>
      <c r="F102" s="31"/>
      <c r="G102" s="31"/>
      <c r="H102" s="15"/>
      <c r="J102" s="4" t="s">
        <v>63</v>
      </c>
      <c r="K102" s="55"/>
      <c r="L102" s="14"/>
      <c r="M102" s="31"/>
      <c r="N102" s="31"/>
      <c r="O102" s="31"/>
      <c r="P102" s="31"/>
      <c r="Q102" s="15"/>
    </row>
    <row r="103" spans="1:17" x14ac:dyDescent="0.2">
      <c r="A103" s="5" t="s">
        <v>18</v>
      </c>
      <c r="B103" s="56"/>
      <c r="C103" s="13">
        <v>3</v>
      </c>
      <c r="D103" s="31" t="s">
        <v>5</v>
      </c>
      <c r="E103" s="14">
        <f>C103</f>
        <v>3</v>
      </c>
      <c r="F103" s="14">
        <f>E103</f>
        <v>3</v>
      </c>
      <c r="G103" s="14">
        <f>F103</f>
        <v>3</v>
      </c>
      <c r="H103" s="15">
        <f>G103</f>
        <v>3</v>
      </c>
      <c r="J103" s="5" t="s">
        <v>18</v>
      </c>
      <c r="K103" s="56"/>
      <c r="L103" s="13">
        <v>3</v>
      </c>
      <c r="M103" s="31" t="s">
        <v>5</v>
      </c>
      <c r="N103" s="14">
        <f>L103</f>
        <v>3</v>
      </c>
      <c r="O103" s="14">
        <f>N103</f>
        <v>3</v>
      </c>
      <c r="P103" s="14">
        <f>O103</f>
        <v>3</v>
      </c>
      <c r="Q103" s="15">
        <f>P103</f>
        <v>3</v>
      </c>
    </row>
    <row r="104" spans="1:17" x14ac:dyDescent="0.2">
      <c r="A104" s="5" t="s">
        <v>19</v>
      </c>
      <c r="B104" s="56"/>
      <c r="C104" s="13">
        <v>26</v>
      </c>
      <c r="D104" s="31" t="s">
        <v>2</v>
      </c>
      <c r="E104" s="14">
        <f>$C104</f>
        <v>26</v>
      </c>
      <c r="F104" s="14">
        <f>$C104</f>
        <v>26</v>
      </c>
      <c r="G104" s="14">
        <f>$C104</f>
        <v>26</v>
      </c>
      <c r="H104" s="16">
        <f>$C104</f>
        <v>26</v>
      </c>
      <c r="J104" s="5" t="s">
        <v>19</v>
      </c>
      <c r="K104" s="56"/>
      <c r="L104" s="13">
        <v>26</v>
      </c>
      <c r="M104" s="31" t="s">
        <v>2</v>
      </c>
      <c r="N104" s="14">
        <f>$C104</f>
        <v>26</v>
      </c>
      <c r="O104" s="14">
        <f>$C104</f>
        <v>26</v>
      </c>
      <c r="P104" s="14">
        <f>$C104</f>
        <v>26</v>
      </c>
      <c r="Q104" s="16">
        <f>$C104</f>
        <v>26</v>
      </c>
    </row>
    <row r="105" spans="1:17" x14ac:dyDescent="0.2">
      <c r="A105" s="5" t="s">
        <v>20</v>
      </c>
      <c r="B105" s="56"/>
      <c r="C105" s="13">
        <v>0</v>
      </c>
      <c r="D105" s="31" t="s">
        <v>4</v>
      </c>
      <c r="E105" s="14">
        <f>$C105</f>
        <v>0</v>
      </c>
      <c r="F105" s="14">
        <f t="shared" ref="F105:H106" si="46">$C105</f>
        <v>0</v>
      </c>
      <c r="G105" s="14">
        <f t="shared" si="46"/>
        <v>0</v>
      </c>
      <c r="H105" s="16">
        <f t="shared" si="46"/>
        <v>0</v>
      </c>
      <c r="J105" s="5" t="s">
        <v>20</v>
      </c>
      <c r="K105" s="56"/>
      <c r="L105" s="13">
        <v>21.8</v>
      </c>
      <c r="M105" s="31" t="s">
        <v>4</v>
      </c>
      <c r="N105" s="14">
        <f>$L105</f>
        <v>21.8</v>
      </c>
      <c r="O105" s="14">
        <f t="shared" ref="O105:Q105" si="47">$L105</f>
        <v>21.8</v>
      </c>
      <c r="P105" s="14">
        <f t="shared" si="47"/>
        <v>21.8</v>
      </c>
      <c r="Q105" s="16">
        <f t="shared" si="47"/>
        <v>21.8</v>
      </c>
    </row>
    <row r="106" spans="1:17" x14ac:dyDescent="0.2">
      <c r="A106" s="5" t="s">
        <v>21</v>
      </c>
      <c r="B106" s="56"/>
      <c r="C106" s="13">
        <v>0</v>
      </c>
      <c r="D106" s="31" t="s">
        <v>4</v>
      </c>
      <c r="E106" s="14">
        <f>$C106</f>
        <v>0</v>
      </c>
      <c r="F106" s="14">
        <f t="shared" si="46"/>
        <v>0</v>
      </c>
      <c r="G106" s="14">
        <f t="shared" si="46"/>
        <v>0</v>
      </c>
      <c r="H106" s="16">
        <f t="shared" si="46"/>
        <v>0</v>
      </c>
      <c r="J106" s="5" t="s">
        <v>21</v>
      </c>
      <c r="K106" s="56"/>
      <c r="L106" s="13">
        <v>0</v>
      </c>
      <c r="M106" s="31" t="s">
        <v>4</v>
      </c>
      <c r="N106" s="14">
        <f>$C106</f>
        <v>0</v>
      </c>
      <c r="O106" s="14">
        <f t="shared" ref="O106:Q106" si="48">$C106</f>
        <v>0</v>
      </c>
      <c r="P106" s="14">
        <f t="shared" si="48"/>
        <v>0</v>
      </c>
      <c r="Q106" s="16">
        <f t="shared" si="48"/>
        <v>0</v>
      </c>
    </row>
    <row r="107" spans="1:17" x14ac:dyDescent="0.2">
      <c r="A107" s="5" t="s">
        <v>22</v>
      </c>
      <c r="B107" s="56" t="s">
        <v>48</v>
      </c>
      <c r="C107" s="17">
        <v>0</v>
      </c>
      <c r="D107" s="31" t="s">
        <v>3</v>
      </c>
      <c r="E107" s="14">
        <v>0</v>
      </c>
      <c r="F107" s="14">
        <v>0</v>
      </c>
      <c r="G107" s="14">
        <v>0</v>
      </c>
      <c r="H107" s="16">
        <v>0</v>
      </c>
      <c r="J107" s="5" t="s">
        <v>22</v>
      </c>
      <c r="K107" s="56"/>
      <c r="L107" s="17">
        <v>0</v>
      </c>
      <c r="M107" s="31" t="s">
        <v>3</v>
      </c>
      <c r="N107" s="14">
        <v>0</v>
      </c>
      <c r="O107" s="14">
        <v>0</v>
      </c>
      <c r="P107" s="14">
        <v>0</v>
      </c>
      <c r="Q107" s="16">
        <v>0</v>
      </c>
    </row>
    <row r="108" spans="1:17" ht="12" thickBot="1" x14ac:dyDescent="0.25">
      <c r="A108" s="6" t="s">
        <v>46</v>
      </c>
      <c r="B108" s="57" t="s">
        <v>47</v>
      </c>
      <c r="C108" s="18"/>
      <c r="D108" s="34" t="s">
        <v>2</v>
      </c>
      <c r="E108" s="18">
        <f>E104-SUM(E105:E107)</f>
        <v>26</v>
      </c>
      <c r="F108" s="18">
        <f t="shared" ref="F108" si="49">F104-SUM(F105:F107)</f>
        <v>26</v>
      </c>
      <c r="G108" s="18">
        <f t="shared" ref="G108" si="50">G104-SUM(G105:G107)</f>
        <v>26</v>
      </c>
      <c r="H108" s="19">
        <f t="shared" ref="H108" si="51">H104-SUM(H105:H107)</f>
        <v>26</v>
      </c>
      <c r="J108" s="6" t="s">
        <v>23</v>
      </c>
      <c r="K108" s="57"/>
      <c r="L108" s="18"/>
      <c r="M108" s="34" t="s">
        <v>24</v>
      </c>
      <c r="N108" s="18">
        <f>N104-SUM(N105:N107)</f>
        <v>4.1999999999999993</v>
      </c>
      <c r="O108" s="18">
        <f t="shared" ref="O108" si="52">O104-SUM(O105:O107)</f>
        <v>4.1999999999999993</v>
      </c>
      <c r="P108" s="18">
        <f t="shared" ref="P108" si="53">P104-SUM(P105:P107)</f>
        <v>4.1999999999999993</v>
      </c>
      <c r="Q108" s="19">
        <f t="shared" ref="Q108" si="54">Q104-SUM(Q105:Q107)</f>
        <v>4.1999999999999993</v>
      </c>
    </row>
    <row r="109" spans="1:17" s="82" customFormat="1" ht="12" thickBot="1" x14ac:dyDescent="0.25">
      <c r="A109" s="75"/>
      <c r="B109" s="75"/>
      <c r="C109" s="78"/>
      <c r="D109" s="79"/>
      <c r="E109" s="20"/>
      <c r="F109" s="20"/>
      <c r="G109" s="20"/>
      <c r="H109" s="79"/>
      <c r="J109" s="75"/>
      <c r="K109" s="75"/>
      <c r="L109" s="78"/>
      <c r="M109" s="79"/>
      <c r="N109" s="20"/>
      <c r="O109" s="20"/>
      <c r="P109" s="20"/>
      <c r="Q109" s="79"/>
    </row>
    <row r="110" spans="1:17" x14ac:dyDescent="0.2">
      <c r="A110" s="7" t="s">
        <v>42</v>
      </c>
      <c r="B110" s="58"/>
      <c r="C110" s="21"/>
      <c r="D110" s="40"/>
      <c r="E110" s="21"/>
      <c r="F110" s="21"/>
      <c r="G110" s="21"/>
      <c r="H110" s="41"/>
      <c r="J110" s="7" t="s">
        <v>42</v>
      </c>
      <c r="K110" s="58"/>
      <c r="L110" s="21"/>
      <c r="M110" s="40"/>
      <c r="N110" s="21"/>
      <c r="O110" s="21"/>
      <c r="P110" s="21"/>
      <c r="Q110" s="41"/>
    </row>
    <row r="111" spans="1:17" x14ac:dyDescent="0.2">
      <c r="A111" s="4" t="s">
        <v>25</v>
      </c>
      <c r="B111" s="55"/>
      <c r="C111" s="22">
        <v>4.0000000000000002E-4</v>
      </c>
      <c r="D111" s="31" t="s">
        <v>5</v>
      </c>
      <c r="E111" s="51">
        <f t="shared" ref="E111:H113" si="55">$C111</f>
        <v>4.0000000000000002E-4</v>
      </c>
      <c r="F111" s="51">
        <f t="shared" si="55"/>
        <v>4.0000000000000002E-4</v>
      </c>
      <c r="G111" s="51">
        <f t="shared" si="55"/>
        <v>4.0000000000000002E-4</v>
      </c>
      <c r="H111" s="52">
        <f t="shared" si="55"/>
        <v>4.0000000000000002E-4</v>
      </c>
      <c r="J111" s="4" t="s">
        <v>25</v>
      </c>
      <c r="K111" s="55"/>
      <c r="L111" s="22">
        <v>4.0000000000000002E-4</v>
      </c>
      <c r="M111" s="31" t="s">
        <v>5</v>
      </c>
      <c r="N111" s="23">
        <f t="shared" ref="N111:Q113" si="56">$C111</f>
        <v>4.0000000000000002E-4</v>
      </c>
      <c r="O111" s="23">
        <f t="shared" si="56"/>
        <v>4.0000000000000002E-4</v>
      </c>
      <c r="P111" s="23">
        <f t="shared" si="56"/>
        <v>4.0000000000000002E-4</v>
      </c>
      <c r="Q111" s="24">
        <f t="shared" si="56"/>
        <v>4.0000000000000002E-4</v>
      </c>
    </row>
    <row r="112" spans="1:17" x14ac:dyDescent="0.2">
      <c r="A112" s="5" t="s">
        <v>26</v>
      </c>
      <c r="B112" s="56"/>
      <c r="C112" s="22">
        <v>-147</v>
      </c>
      <c r="D112" s="31" t="s">
        <v>2</v>
      </c>
      <c r="E112" s="14">
        <f t="shared" si="55"/>
        <v>-147</v>
      </c>
      <c r="F112" s="14">
        <f t="shared" si="55"/>
        <v>-147</v>
      </c>
      <c r="G112" s="14">
        <f t="shared" si="55"/>
        <v>-147</v>
      </c>
      <c r="H112" s="16">
        <f t="shared" si="55"/>
        <v>-147</v>
      </c>
      <c r="J112" s="5" t="s">
        <v>26</v>
      </c>
      <c r="K112" s="56"/>
      <c r="L112" s="22">
        <v>-147</v>
      </c>
      <c r="M112" s="31" t="s">
        <v>2</v>
      </c>
      <c r="N112" s="14">
        <f t="shared" si="56"/>
        <v>-147</v>
      </c>
      <c r="O112" s="14">
        <f t="shared" si="56"/>
        <v>-147</v>
      </c>
      <c r="P112" s="14">
        <f t="shared" si="56"/>
        <v>-147</v>
      </c>
      <c r="Q112" s="16">
        <f t="shared" si="56"/>
        <v>-147</v>
      </c>
    </row>
    <row r="113" spans="1:17" x14ac:dyDescent="0.2">
      <c r="A113" s="5" t="s">
        <v>27</v>
      </c>
      <c r="B113" s="56"/>
      <c r="C113" s="22">
        <v>33</v>
      </c>
      <c r="D113" s="31" t="s">
        <v>3</v>
      </c>
      <c r="E113" s="14">
        <f t="shared" si="55"/>
        <v>33</v>
      </c>
      <c r="F113" s="14">
        <f t="shared" si="55"/>
        <v>33</v>
      </c>
      <c r="G113" s="14">
        <f t="shared" si="55"/>
        <v>33</v>
      </c>
      <c r="H113" s="16">
        <f t="shared" si="55"/>
        <v>33</v>
      </c>
      <c r="J113" s="5" t="s">
        <v>27</v>
      </c>
      <c r="K113" s="56"/>
      <c r="L113" s="22">
        <v>33</v>
      </c>
      <c r="M113" s="31" t="s">
        <v>3</v>
      </c>
      <c r="N113" s="14">
        <f t="shared" si="56"/>
        <v>33</v>
      </c>
      <c r="O113" s="14">
        <f t="shared" si="56"/>
        <v>33</v>
      </c>
      <c r="P113" s="14">
        <f t="shared" si="56"/>
        <v>33</v>
      </c>
      <c r="Q113" s="16">
        <f t="shared" si="56"/>
        <v>33</v>
      </c>
    </row>
    <row r="114" spans="1:17" ht="12" thickBot="1" x14ac:dyDescent="0.25">
      <c r="A114" s="6" t="s">
        <v>28</v>
      </c>
      <c r="B114" s="57"/>
      <c r="C114" s="42"/>
      <c r="D114" s="34" t="s">
        <v>2</v>
      </c>
      <c r="E114" s="18">
        <f>E112-E113</f>
        <v>-180</v>
      </c>
      <c r="F114" s="18">
        <f t="shared" ref="F114" si="57">F112-F113</f>
        <v>-180</v>
      </c>
      <c r="G114" s="18">
        <f t="shared" ref="G114" si="58">G112-G113</f>
        <v>-180</v>
      </c>
      <c r="H114" s="19">
        <f t="shared" ref="H114" si="59">H112-H113</f>
        <v>-180</v>
      </c>
      <c r="J114" s="6" t="s">
        <v>28</v>
      </c>
      <c r="K114" s="57"/>
      <c r="L114" s="42"/>
      <c r="M114" s="34" t="s">
        <v>24</v>
      </c>
      <c r="N114" s="18">
        <f>N112-N113</f>
        <v>-180</v>
      </c>
      <c r="O114" s="18">
        <f t="shared" ref="O114" si="60">O112-O113</f>
        <v>-180</v>
      </c>
      <c r="P114" s="18">
        <f t="shared" ref="P114" si="61">P112-P113</f>
        <v>-180</v>
      </c>
      <c r="Q114" s="19">
        <f t="shared" ref="Q114" si="62">Q112-Q113</f>
        <v>-180</v>
      </c>
    </row>
    <row r="115" spans="1:17" s="82" customFormat="1" ht="12" thickBot="1" x14ac:dyDescent="0.25">
      <c r="A115" s="73"/>
      <c r="B115" s="73"/>
      <c r="C115" s="80"/>
      <c r="D115" s="81"/>
      <c r="E115" s="49"/>
      <c r="F115" s="49"/>
      <c r="G115" s="49"/>
      <c r="H115" s="49"/>
      <c r="J115" s="73"/>
      <c r="K115" s="73"/>
      <c r="L115" s="80"/>
      <c r="M115" s="81"/>
      <c r="N115" s="49"/>
      <c r="O115" s="49"/>
      <c r="P115" s="49"/>
      <c r="Q115" s="49"/>
    </row>
    <row r="116" spans="1:17" ht="12" thickBot="1" x14ac:dyDescent="0.25">
      <c r="A116" s="61" t="s">
        <v>7</v>
      </c>
      <c r="B116" s="62" t="s">
        <v>49</v>
      </c>
      <c r="C116" s="63"/>
      <c r="D116" s="64" t="s">
        <v>4</v>
      </c>
      <c r="E116" s="65">
        <f>10*LOG($C111/$C103)</f>
        <v>-38.750612633917001</v>
      </c>
      <c r="F116" s="65">
        <f t="shared" ref="F116:H116" si="63">10*LOG($C111/$C103)</f>
        <v>-38.750612633917001</v>
      </c>
      <c r="G116" s="65">
        <f t="shared" si="63"/>
        <v>-38.750612633917001</v>
      </c>
      <c r="H116" s="66">
        <f t="shared" si="63"/>
        <v>-38.750612633917001</v>
      </c>
      <c r="I116" s="53"/>
      <c r="J116" s="61" t="s">
        <v>7</v>
      </c>
      <c r="K116" s="62" t="s">
        <v>49</v>
      </c>
      <c r="L116" s="63"/>
      <c r="M116" s="64" t="s">
        <v>4</v>
      </c>
      <c r="N116" s="65">
        <f>10*LOG($C111/$C103)</f>
        <v>-38.750612633917001</v>
      </c>
      <c r="O116" s="65">
        <f t="shared" ref="O116:Q116" si="64">10*LOG($C111/$C103)</f>
        <v>-38.750612633917001</v>
      </c>
      <c r="P116" s="65">
        <f t="shared" si="64"/>
        <v>-38.750612633917001</v>
      </c>
      <c r="Q116" s="66">
        <f t="shared" si="64"/>
        <v>-38.750612633917001</v>
      </c>
    </row>
    <row r="117" spans="1:17" s="82" customFormat="1" ht="12" thickBot="1" x14ac:dyDescent="0.25">
      <c r="A117" s="75"/>
      <c r="B117" s="75"/>
      <c r="C117" s="20"/>
      <c r="D117" s="79"/>
      <c r="E117" s="20"/>
      <c r="F117" s="20"/>
      <c r="G117" s="20"/>
      <c r="H117" s="79"/>
      <c r="J117" s="75"/>
      <c r="K117" s="75"/>
      <c r="L117" s="20"/>
      <c r="M117" s="79"/>
      <c r="N117" s="20"/>
      <c r="O117" s="20"/>
      <c r="P117" s="20"/>
      <c r="Q117" s="79"/>
    </row>
    <row r="118" spans="1:17" x14ac:dyDescent="0.2">
      <c r="A118" s="7" t="s">
        <v>29</v>
      </c>
      <c r="B118" s="58"/>
      <c r="C118" s="25"/>
      <c r="D118" s="43"/>
      <c r="E118" s="25"/>
      <c r="F118" s="25"/>
      <c r="G118" s="25"/>
      <c r="H118" s="41"/>
      <c r="J118" s="7" t="s">
        <v>29</v>
      </c>
      <c r="K118" s="58"/>
      <c r="L118" s="25"/>
      <c r="M118" s="43"/>
      <c r="N118" s="25"/>
      <c r="O118" s="25"/>
      <c r="P118" s="25"/>
      <c r="Q118" s="41"/>
    </row>
    <row r="119" spans="1:17" x14ac:dyDescent="0.2">
      <c r="A119" s="5" t="s">
        <v>30</v>
      </c>
      <c r="B119" s="56"/>
      <c r="C119" s="26"/>
      <c r="D119" s="30"/>
      <c r="E119" s="23">
        <v>2</v>
      </c>
      <c r="F119" s="23">
        <v>2</v>
      </c>
      <c r="G119" s="23">
        <v>2</v>
      </c>
      <c r="H119" s="24">
        <v>2</v>
      </c>
      <c r="J119" s="5" t="s">
        <v>30</v>
      </c>
      <c r="K119" s="56"/>
      <c r="L119" s="26"/>
      <c r="M119" s="30"/>
      <c r="N119" s="23">
        <v>2</v>
      </c>
      <c r="O119" s="23">
        <v>2</v>
      </c>
      <c r="P119" s="23">
        <v>2</v>
      </c>
      <c r="Q119" s="24">
        <v>2</v>
      </c>
    </row>
    <row r="120" spans="1:17" x14ac:dyDescent="0.2">
      <c r="A120" s="5" t="s">
        <v>31</v>
      </c>
      <c r="B120" s="56"/>
      <c r="C120" s="26"/>
      <c r="D120" s="30"/>
      <c r="E120" s="14">
        <v>64</v>
      </c>
      <c r="F120" s="14">
        <v>128</v>
      </c>
      <c r="G120" s="14">
        <v>256</v>
      </c>
      <c r="H120" s="16">
        <v>15</v>
      </c>
      <c r="J120" s="5" t="s">
        <v>31</v>
      </c>
      <c r="K120" s="56"/>
      <c r="L120" s="26"/>
      <c r="M120" s="30"/>
      <c r="N120" s="14">
        <v>64</v>
      </c>
      <c r="O120" s="14">
        <v>128</v>
      </c>
      <c r="P120" s="14">
        <v>256</v>
      </c>
      <c r="Q120" s="16">
        <v>15</v>
      </c>
    </row>
    <row r="121" spans="1:17" x14ac:dyDescent="0.2">
      <c r="A121" s="5" t="s">
        <v>32</v>
      </c>
      <c r="B121" s="56"/>
      <c r="C121" s="26"/>
      <c r="D121" s="30"/>
      <c r="E121" s="23">
        <v>3.8</v>
      </c>
      <c r="F121" s="23">
        <v>3.3</v>
      </c>
      <c r="G121" s="23">
        <v>2.8</v>
      </c>
      <c r="H121" s="24">
        <v>2.7</v>
      </c>
      <c r="J121" s="5" t="s">
        <v>32</v>
      </c>
      <c r="K121" s="56"/>
      <c r="L121" s="26"/>
      <c r="M121" s="30"/>
      <c r="N121" s="23">
        <v>3.8</v>
      </c>
      <c r="O121" s="23">
        <v>3.3</v>
      </c>
      <c r="P121" s="23">
        <v>2.8</v>
      </c>
      <c r="Q121" s="24">
        <v>2.7</v>
      </c>
    </row>
    <row r="122" spans="1:17" x14ac:dyDescent="0.2">
      <c r="A122" s="5" t="s">
        <v>33</v>
      </c>
      <c r="B122" s="56"/>
      <c r="C122" s="26"/>
      <c r="D122" s="30"/>
      <c r="E122" s="14">
        <v>128</v>
      </c>
      <c r="F122" s="14">
        <v>256</v>
      </c>
      <c r="G122" s="14">
        <v>1024</v>
      </c>
      <c r="H122" s="16">
        <v>1024</v>
      </c>
      <c r="J122" s="5" t="s">
        <v>33</v>
      </c>
      <c r="K122" s="56"/>
      <c r="L122" s="26"/>
      <c r="M122" s="30"/>
      <c r="N122" s="14">
        <v>128</v>
      </c>
      <c r="O122" s="14">
        <v>256</v>
      </c>
      <c r="P122" s="14">
        <v>1024</v>
      </c>
      <c r="Q122" s="16">
        <v>1024</v>
      </c>
    </row>
    <row r="123" spans="1:17" ht="12" thickBot="1" x14ac:dyDescent="0.25">
      <c r="A123" s="8" t="s">
        <v>34</v>
      </c>
      <c r="B123" s="60"/>
      <c r="C123" s="18"/>
      <c r="D123" s="34"/>
      <c r="E123" s="27">
        <v>4.3</v>
      </c>
      <c r="F123" s="27">
        <v>3.8</v>
      </c>
      <c r="G123" s="27">
        <v>3.3</v>
      </c>
      <c r="H123" s="28">
        <v>2.7</v>
      </c>
      <c r="J123" s="8" t="s">
        <v>34</v>
      </c>
      <c r="K123" s="60"/>
      <c r="L123" s="18"/>
      <c r="M123" s="34"/>
      <c r="N123" s="27">
        <v>4.3</v>
      </c>
      <c r="O123" s="27">
        <v>3.8</v>
      </c>
      <c r="P123" s="27">
        <v>3.3</v>
      </c>
      <c r="Q123" s="28">
        <v>2.7</v>
      </c>
    </row>
    <row r="124" spans="1:17" s="82" customFormat="1" ht="12" thickBot="1" x14ac:dyDescent="0.25">
      <c r="A124" s="75"/>
      <c r="B124" s="75"/>
      <c r="C124" s="79"/>
      <c r="D124" s="79"/>
      <c r="E124" s="79"/>
      <c r="F124" s="79"/>
      <c r="G124" s="79"/>
      <c r="H124" s="79"/>
      <c r="J124" s="75"/>
      <c r="K124" s="75"/>
      <c r="L124" s="79"/>
      <c r="M124" s="79"/>
      <c r="N124" s="79"/>
      <c r="O124" s="79"/>
      <c r="P124" s="79"/>
      <c r="Q124" s="79"/>
    </row>
    <row r="125" spans="1:17" x14ac:dyDescent="0.2">
      <c r="A125" s="7" t="s">
        <v>35</v>
      </c>
      <c r="B125" s="58"/>
      <c r="C125" s="21"/>
      <c r="D125" s="40"/>
      <c r="E125" s="21"/>
      <c r="F125" s="21"/>
      <c r="G125" s="21"/>
      <c r="H125" s="41"/>
      <c r="J125" s="7" t="s">
        <v>35</v>
      </c>
      <c r="K125" s="58"/>
      <c r="L125" s="21"/>
      <c r="M125" s="40"/>
      <c r="N125" s="21"/>
      <c r="O125" s="21"/>
      <c r="P125" s="21"/>
      <c r="Q125" s="41"/>
    </row>
    <row r="126" spans="1:17" x14ac:dyDescent="0.2">
      <c r="A126" s="5" t="s">
        <v>61</v>
      </c>
      <c r="B126" s="56"/>
      <c r="C126" s="13">
        <v>0</v>
      </c>
      <c r="D126" s="31" t="s">
        <v>4</v>
      </c>
      <c r="E126" s="14">
        <f>$C$32</f>
        <v>0</v>
      </c>
      <c r="F126" s="14">
        <f>$C$32</f>
        <v>0</v>
      </c>
      <c r="G126" s="14">
        <f>$C$32</f>
        <v>0</v>
      </c>
      <c r="H126" s="16">
        <f>$C$32</f>
        <v>0</v>
      </c>
      <c r="J126" s="5" t="s">
        <v>61</v>
      </c>
      <c r="K126" s="56"/>
      <c r="L126" s="13">
        <v>0</v>
      </c>
      <c r="M126" s="31" t="s">
        <v>4</v>
      </c>
      <c r="N126" s="14">
        <f>$C$32</f>
        <v>0</v>
      </c>
      <c r="O126" s="14">
        <f>$C$32</f>
        <v>0</v>
      </c>
      <c r="P126" s="14">
        <f>$C$32</f>
        <v>0</v>
      </c>
      <c r="Q126" s="16">
        <f>$C$32</f>
        <v>0</v>
      </c>
    </row>
    <row r="127" spans="1:17" x14ac:dyDescent="0.2">
      <c r="A127" s="4" t="s">
        <v>37</v>
      </c>
      <c r="B127" s="55"/>
      <c r="C127" s="14"/>
      <c r="D127" s="30" t="s">
        <v>4</v>
      </c>
      <c r="E127" s="26">
        <f>E108+E116-E114+E126</f>
        <v>167.249387366083</v>
      </c>
      <c r="F127" s="26">
        <f t="shared" ref="F127" si="65">F108+F116-F114+F126</f>
        <v>167.249387366083</v>
      </c>
      <c r="G127" s="26">
        <f t="shared" ref="G127" si="66">G108+G116-G114+G126</f>
        <v>167.249387366083</v>
      </c>
      <c r="H127" s="29">
        <f t="shared" ref="H127" si="67">H108+H116-H114+H126</f>
        <v>167.249387366083</v>
      </c>
      <c r="J127" s="4" t="s">
        <v>37</v>
      </c>
      <c r="K127" s="55"/>
      <c r="L127" s="14"/>
      <c r="M127" s="30" t="s">
        <v>4</v>
      </c>
      <c r="N127" s="26">
        <f>N108-N114+N116+N126</f>
        <v>145.44938736608299</v>
      </c>
      <c r="O127" s="26">
        <f t="shared" ref="O127" si="68">O108-O114+O116+O126</f>
        <v>145.44938736608299</v>
      </c>
      <c r="P127" s="26">
        <f t="shared" ref="P127" si="69">P108-P114+P116+P126</f>
        <v>145.44938736608299</v>
      </c>
      <c r="Q127" s="29">
        <f t="shared" ref="Q127" si="70">Q108-Q114+Q116+Q126</f>
        <v>145.44938736608299</v>
      </c>
    </row>
    <row r="128" spans="1:17" x14ac:dyDescent="0.2">
      <c r="A128" s="5" t="s">
        <v>38</v>
      </c>
      <c r="B128" s="56"/>
      <c r="C128" s="14"/>
      <c r="D128" s="31" t="s">
        <v>4</v>
      </c>
      <c r="E128" s="14">
        <f>-10*E119*LOG(0.3/(4*PI()*E120*$C$6),10)</f>
        <v>83.773821334190643</v>
      </c>
      <c r="F128" s="14">
        <f>-10*F119*LOG(0.3/(4*PI()*F120*$C$6),10)</f>
        <v>89.794421247470268</v>
      </c>
      <c r="G128" s="14">
        <f>-10*G119*LOG(0.3/(4*PI()*G120*$C$6),10)</f>
        <v>95.815021160749893</v>
      </c>
      <c r="H128" s="16">
        <f>-10*H119*LOG(0.3/(4*PI()*H120*$C$6),10)</f>
        <v>71.172047035626534</v>
      </c>
      <c r="J128" s="5" t="s">
        <v>38</v>
      </c>
      <c r="K128" s="56"/>
      <c r="L128" s="14"/>
      <c r="M128" s="31" t="s">
        <v>4</v>
      </c>
      <c r="N128" s="14">
        <f>-10*N119*LOG(0.3/(4*PI()*N120*$C$6),10)</f>
        <v>83.773821334190643</v>
      </c>
      <c r="O128" s="14">
        <f>-10*O119*LOG(0.3/(4*PI()*O120*$C$6),10)</f>
        <v>89.794421247470268</v>
      </c>
      <c r="P128" s="14">
        <f>-10*P119*LOG(0.3/(4*PI()*P120*$C$6),10)</f>
        <v>95.815021160749893</v>
      </c>
      <c r="Q128" s="16">
        <f>-10*Q119*LOG(0.3/(4*PI()*Q120*$C$6),10)</f>
        <v>71.172047035626534</v>
      </c>
    </row>
    <row r="129" spans="1:17" x14ac:dyDescent="0.2">
      <c r="A129" s="5" t="s">
        <v>39</v>
      </c>
      <c r="B129" s="56"/>
      <c r="C129" s="14"/>
      <c r="D129" s="31" t="s">
        <v>4</v>
      </c>
      <c r="E129" s="14">
        <f>-E127+E128</f>
        <v>-83.475566031892356</v>
      </c>
      <c r="F129" s="14">
        <f>-F127+F128</f>
        <v>-77.454966118612731</v>
      </c>
      <c r="G129" s="14">
        <f>-G127+G128</f>
        <v>-71.434366205333106</v>
      </c>
      <c r="H129" s="16">
        <f>-H127+H128</f>
        <v>-96.077340330456465</v>
      </c>
      <c r="J129" s="5" t="s">
        <v>39</v>
      </c>
      <c r="K129" s="56"/>
      <c r="L129" s="14"/>
      <c r="M129" s="31" t="s">
        <v>4</v>
      </c>
      <c r="N129" s="14">
        <f>-N127+N128</f>
        <v>-61.675566031892345</v>
      </c>
      <c r="O129" s="14">
        <f>-O127+O128</f>
        <v>-55.65496611861272</v>
      </c>
      <c r="P129" s="14">
        <f>-P127+P128</f>
        <v>-49.634366205333095</v>
      </c>
      <c r="Q129" s="16">
        <f>-Q127+Q128</f>
        <v>-74.277340330456454</v>
      </c>
    </row>
    <row r="130" spans="1:17" x14ac:dyDescent="0.2">
      <c r="A130" s="5" t="s">
        <v>40</v>
      </c>
      <c r="B130" s="56"/>
      <c r="C130" s="14"/>
      <c r="D130" s="31" t="s">
        <v>4</v>
      </c>
      <c r="E130" s="14">
        <f>E128+10*E121*LOG(E122/E120,10)</f>
        <v>95.212961169421931</v>
      </c>
      <c r="F130" s="14">
        <f>F128+10*F121*LOG(F122/F120,10)</f>
        <v>99.728411104381649</v>
      </c>
      <c r="G130" s="14">
        <f>G128+10*G121*LOG(G122/G120,10)</f>
        <v>112.67270091793284</v>
      </c>
      <c r="H130" s="16">
        <f>H128+10*H121*LOG(H122/H120,10)</f>
        <v>120.69568187039806</v>
      </c>
      <c r="J130" s="5" t="s">
        <v>40</v>
      </c>
      <c r="K130" s="56"/>
      <c r="L130" s="14"/>
      <c r="M130" s="31" t="s">
        <v>4</v>
      </c>
      <c r="N130" s="14">
        <f>N128+10*N121*LOG(N122/N120,10)</f>
        <v>95.212961169421931</v>
      </c>
      <c r="O130" s="14">
        <f>O128+10*O121*LOG(O122/O120,10)</f>
        <v>99.728411104381649</v>
      </c>
      <c r="P130" s="14">
        <f>P128+10*P121*LOG(P122/P120,10)</f>
        <v>112.67270091793284</v>
      </c>
      <c r="Q130" s="16">
        <f>Q128+10*Q121*LOG(Q122/Q120,10)</f>
        <v>120.69568187039806</v>
      </c>
    </row>
    <row r="131" spans="1:17" x14ac:dyDescent="0.2">
      <c r="A131" s="5" t="s">
        <v>39</v>
      </c>
      <c r="B131" s="56"/>
      <c r="C131" s="14"/>
      <c r="D131" s="31" t="s">
        <v>4</v>
      </c>
      <c r="E131" s="14">
        <f>-E127+E130</f>
        <v>-72.036426196661068</v>
      </c>
      <c r="F131" s="14">
        <f>-F127+F130</f>
        <v>-67.52097626170135</v>
      </c>
      <c r="G131" s="14">
        <f>-G127+G130</f>
        <v>-54.576686448150156</v>
      </c>
      <c r="H131" s="16">
        <f>-H127+H130</f>
        <v>-46.553705495684937</v>
      </c>
      <c r="J131" s="5" t="s">
        <v>39</v>
      </c>
      <c r="K131" s="56"/>
      <c r="L131" s="14"/>
      <c r="M131" s="31" t="s">
        <v>4</v>
      </c>
      <c r="N131" s="14">
        <f>-N127+N130</f>
        <v>-50.236426196661057</v>
      </c>
      <c r="O131" s="14">
        <f>-O127+O130</f>
        <v>-45.720976261701338</v>
      </c>
      <c r="P131" s="14">
        <f>-P127+P130</f>
        <v>-32.776686448150144</v>
      </c>
      <c r="Q131" s="16">
        <f>-Q127+Q130</f>
        <v>-24.753705495684926</v>
      </c>
    </row>
    <row r="132" spans="1:17" x14ac:dyDescent="0.2">
      <c r="A132" s="4" t="s">
        <v>43</v>
      </c>
      <c r="B132" s="55"/>
      <c r="C132" s="26"/>
      <c r="D132" s="30" t="s">
        <v>6</v>
      </c>
      <c r="E132" s="32">
        <f>IF(E131&lt;0,E$28*POWER(10,-E131/(10*E$29)),IF(E129&lt;0,E$26*POWER(10,-E129/(10*E$27)),0.3*POWER(10,E127/(10*E$25))/(4*PI()*$C$6)))</f>
        <v>6060.0428516540323</v>
      </c>
      <c r="F132" s="32">
        <f>IF(F131&lt;0,F$28*POWER(10,-F131/(10*F$29)),IF(F129&lt;0,F$26*POWER(10,-F129/(10*F$27)),0.3*POWER(10,F127/(10*F$25))/(4*PI()*$C$6)))</f>
        <v>15314.674181951417</v>
      </c>
      <c r="G132" s="32">
        <f>IF(G131&lt;0,G$28*POWER(10,-G131/(10*G$29)),IF(G129&lt;0,G$26*POWER(10,-G129/(10*G$27)),0.3*POWER(10,G127/(10*G$25))/(4*PI()*$C$6)))</f>
        <v>46146.518334212036</v>
      </c>
      <c r="H132" s="33">
        <f>IF(H131&lt;0,H$28*POWER(10,-H131/(10*H$29)),IF(H129&lt;0,H$26*POWER(10,-H129/(10*H$27)),0.3*POWER(10,H127/(10*H$25))/(4*PI()*$C$6)))</f>
        <v>54263.933432753358</v>
      </c>
      <c r="J132" s="4" t="s">
        <v>43</v>
      </c>
      <c r="K132" s="55"/>
      <c r="L132" s="26"/>
      <c r="M132" s="30" t="s">
        <v>6</v>
      </c>
      <c r="N132" s="32">
        <f>IF(N131&lt;0,N$28*POWER(10,-N131/(10*N$29)),IF(N129&lt;0,N$26*POWER(10,-N129/(10*N$27)),0.3*POWER(10,N127/(10*N$25))/(4*PI()*$C$6)))</f>
        <v>1885.8144143170707</v>
      </c>
      <c r="O132" s="32">
        <f>IF(O131&lt;0,O$28*POWER(10,-O131/(10*O$29)),IF(O129&lt;0,O$26*POWER(10,-O129/(10*O$27)),0.3*POWER(10,O127/(10*O$25))/(4*PI()*$C$6)))</f>
        <v>4087.1779918770249</v>
      </c>
      <c r="P132" s="32">
        <f>IF(P131&lt;0,P$28*POWER(10,-P131/(10*P$29)),IF(P129&lt;0,P$26*POWER(10,-P129/(10*P$27)),0.3*POWER(10,P127/(10*P$25))/(4*PI()*$C$6)))</f>
        <v>10081.679322596054</v>
      </c>
      <c r="Q132" s="33">
        <f>IF(Q131&lt;0,Q$28*POWER(10,-Q131/(10*Q$29)),IF(Q129&lt;0,Q$26*POWER(10,-Q129/(10*Q$27)),0.3*POWER(10,Q127/(10*Q$25))/(4*PI()*$C$6)))</f>
        <v>8454.8102236836548</v>
      </c>
    </row>
    <row r="133" spans="1:17" x14ac:dyDescent="0.2">
      <c r="A133" s="5" t="s">
        <v>44</v>
      </c>
      <c r="B133" s="56"/>
      <c r="C133" s="14"/>
      <c r="D133" s="31"/>
      <c r="E133" s="14"/>
      <c r="F133" s="14"/>
      <c r="G133" s="14"/>
      <c r="H133" s="16"/>
      <c r="J133" s="5" t="s">
        <v>44</v>
      </c>
      <c r="K133" s="56"/>
      <c r="L133" s="14"/>
      <c r="M133" s="31"/>
      <c r="N133" s="14"/>
      <c r="O133" s="14"/>
      <c r="P133" s="14"/>
      <c r="Q133" s="16"/>
    </row>
    <row r="134" spans="1:17" x14ac:dyDescent="0.2">
      <c r="A134" s="5" t="s">
        <v>41</v>
      </c>
      <c r="B134" s="56"/>
      <c r="C134" s="17">
        <v>30</v>
      </c>
      <c r="D134" s="31" t="s">
        <v>4</v>
      </c>
      <c r="E134" s="14">
        <f>$C134</f>
        <v>30</v>
      </c>
      <c r="F134" s="14">
        <f>$C134</f>
        <v>30</v>
      </c>
      <c r="G134" s="14">
        <f>$C134</f>
        <v>30</v>
      </c>
      <c r="H134" s="16">
        <f>$C134</f>
        <v>30</v>
      </c>
      <c r="J134" s="5" t="s">
        <v>41</v>
      </c>
      <c r="K134" s="56"/>
      <c r="L134" s="17">
        <v>30</v>
      </c>
      <c r="M134" s="31" t="s">
        <v>4</v>
      </c>
      <c r="N134" s="14">
        <f>$C134</f>
        <v>30</v>
      </c>
      <c r="O134" s="14">
        <f>$C134</f>
        <v>30</v>
      </c>
      <c r="P134" s="14">
        <f>$C134</f>
        <v>30</v>
      </c>
      <c r="Q134" s="16">
        <f>$C134</f>
        <v>30</v>
      </c>
    </row>
    <row r="135" spans="1:17" x14ac:dyDescent="0.2">
      <c r="A135" s="4" t="s">
        <v>37</v>
      </c>
      <c r="B135" s="55"/>
      <c r="C135" s="44"/>
      <c r="D135" s="30" t="s">
        <v>4</v>
      </c>
      <c r="E135" s="26">
        <f>E127-E134</f>
        <v>137.249387366083</v>
      </c>
      <c r="F135" s="26">
        <f t="shared" ref="F135" si="71">F127-F134</f>
        <v>137.249387366083</v>
      </c>
      <c r="G135" s="26">
        <f t="shared" ref="G135" si="72">G127-G134</f>
        <v>137.249387366083</v>
      </c>
      <c r="H135" s="29">
        <f t="shared" ref="H135" si="73">H127-H134</f>
        <v>137.249387366083</v>
      </c>
      <c r="J135" s="4" t="s">
        <v>37</v>
      </c>
      <c r="K135" s="55"/>
      <c r="L135" s="44"/>
      <c r="M135" s="30" t="s">
        <v>4</v>
      </c>
      <c r="N135" s="26">
        <f>N127-N134</f>
        <v>115.44938736608299</v>
      </c>
      <c r="O135" s="26">
        <f t="shared" ref="O135" si="74">O127-O134</f>
        <v>115.44938736608299</v>
      </c>
      <c r="P135" s="26">
        <f t="shared" ref="P135" si="75">P127-P134</f>
        <v>115.44938736608299</v>
      </c>
      <c r="Q135" s="29">
        <f t="shared" ref="Q135" si="76">Q127-Q134</f>
        <v>115.44938736608299</v>
      </c>
    </row>
    <row r="136" spans="1:17" x14ac:dyDescent="0.2">
      <c r="A136" s="5" t="s">
        <v>38</v>
      </c>
      <c r="B136" s="56"/>
      <c r="C136" s="14"/>
      <c r="D136" s="31" t="s">
        <v>4</v>
      </c>
      <c r="E136" s="14">
        <f>-10*E$25*LOG(0.3/(4*PI()*E$26*$C$6),10)</f>
        <v>83.773821334190643</v>
      </c>
      <c r="F136" s="14">
        <f>-10*F$25*LOG(0.3/(4*PI()*F$26*$C$6),10)</f>
        <v>89.794421247470268</v>
      </c>
      <c r="G136" s="14">
        <f>-10*G$25*LOG(0.3/(4*PI()*G$26*$C$6),10)</f>
        <v>95.815021160749893</v>
      </c>
      <c r="H136" s="16">
        <f>-10*H$25*LOG(0.3/(4*PI()*H$26*$C$6),10)</f>
        <v>71.172047035626534</v>
      </c>
      <c r="J136" s="5" t="s">
        <v>38</v>
      </c>
      <c r="K136" s="56"/>
      <c r="L136" s="14"/>
      <c r="M136" s="31" t="s">
        <v>4</v>
      </c>
      <c r="N136" s="14">
        <f>-10*N$25*LOG(0.3/(4*PI()*N$26*$C$6),10)</f>
        <v>83.773821334190643</v>
      </c>
      <c r="O136" s="14">
        <f>-10*O$25*LOG(0.3/(4*PI()*O$26*$C$6),10)</f>
        <v>89.794421247470268</v>
      </c>
      <c r="P136" s="14">
        <f>-10*P$25*LOG(0.3/(4*PI()*P$26*$C$6),10)</f>
        <v>95.815021160749893</v>
      </c>
      <c r="Q136" s="16">
        <f>-10*Q$25*LOG(0.3/(4*PI()*Q$26*$C$6),10)</f>
        <v>71.172047035626534</v>
      </c>
    </row>
    <row r="137" spans="1:17" x14ac:dyDescent="0.2">
      <c r="A137" s="5" t="s">
        <v>39</v>
      </c>
      <c r="B137" s="56"/>
      <c r="C137" s="14"/>
      <c r="D137" s="31" t="s">
        <v>4</v>
      </c>
      <c r="E137" s="14">
        <f>-E135+E136</f>
        <v>-53.475566031892356</v>
      </c>
      <c r="F137" s="14">
        <f>-F135+F136</f>
        <v>-47.454966118612731</v>
      </c>
      <c r="G137" s="14">
        <f>-G135+G136</f>
        <v>-41.434366205333106</v>
      </c>
      <c r="H137" s="16">
        <f>-H135+H136</f>
        <v>-66.077340330456465</v>
      </c>
      <c r="J137" s="5" t="s">
        <v>39</v>
      </c>
      <c r="K137" s="56"/>
      <c r="L137" s="14"/>
      <c r="M137" s="31" t="s">
        <v>4</v>
      </c>
      <c r="N137" s="14">
        <f>-N135+N136</f>
        <v>-31.675566031892345</v>
      </c>
      <c r="O137" s="14">
        <f>-O135+O136</f>
        <v>-25.65496611861272</v>
      </c>
      <c r="P137" s="14">
        <f>-P135+P136</f>
        <v>-19.634366205333095</v>
      </c>
      <c r="Q137" s="16">
        <f>-Q135+Q136</f>
        <v>-44.277340330456454</v>
      </c>
    </row>
    <row r="138" spans="1:17" x14ac:dyDescent="0.2">
      <c r="A138" s="5" t="s">
        <v>40</v>
      </c>
      <c r="B138" s="56"/>
      <c r="C138" s="14"/>
      <c r="D138" s="31" t="s">
        <v>4</v>
      </c>
      <c r="E138" s="14">
        <f>E136+10*E$27*LOG(E$28/E$26,10)</f>
        <v>95.212961169421931</v>
      </c>
      <c r="F138" s="14">
        <f>F136+10*F$27*LOG(F$28/F$26,10)</f>
        <v>99.728411104381649</v>
      </c>
      <c r="G138" s="14">
        <f>G136+10*G$27*LOG(G$28/G$26,10)</f>
        <v>112.67270091793284</v>
      </c>
      <c r="H138" s="16">
        <f>H136+10*H$27*LOG(H$28/H$26,10)</f>
        <v>120.69568187039806</v>
      </c>
      <c r="J138" s="5" t="s">
        <v>40</v>
      </c>
      <c r="K138" s="56"/>
      <c r="L138" s="14"/>
      <c r="M138" s="31" t="s">
        <v>4</v>
      </c>
      <c r="N138" s="14">
        <f>N136+10*N$27*LOG(N$28/N$26,10)</f>
        <v>95.212961169421931</v>
      </c>
      <c r="O138" s="14">
        <f>O136+10*O$27*LOG(O$28/O$26,10)</f>
        <v>99.728411104381649</v>
      </c>
      <c r="P138" s="14">
        <f>P136+10*P$27*LOG(P$28/P$26,10)</f>
        <v>112.67270091793284</v>
      </c>
      <c r="Q138" s="16">
        <f>Q136+10*Q$27*LOG(Q$28/Q$26,10)</f>
        <v>120.69568187039806</v>
      </c>
    </row>
    <row r="139" spans="1:17" x14ac:dyDescent="0.2">
      <c r="A139" s="5" t="s">
        <v>39</v>
      </c>
      <c r="B139" s="56"/>
      <c r="C139" s="14"/>
      <c r="D139" s="31" t="s">
        <v>4</v>
      </c>
      <c r="E139" s="14">
        <f>-E135+E138</f>
        <v>-42.036426196661068</v>
      </c>
      <c r="F139" s="14">
        <f>-F135+F138</f>
        <v>-37.52097626170135</v>
      </c>
      <c r="G139" s="14">
        <f>-G135+G138</f>
        <v>-24.576686448150156</v>
      </c>
      <c r="H139" s="16">
        <f>-H135+H138</f>
        <v>-16.553705495684937</v>
      </c>
      <c r="J139" s="5" t="s">
        <v>39</v>
      </c>
      <c r="K139" s="56"/>
      <c r="L139" s="14"/>
      <c r="M139" s="31" t="s">
        <v>4</v>
      </c>
      <c r="N139" s="14">
        <f>-N135+N138</f>
        <v>-20.236426196661057</v>
      </c>
      <c r="O139" s="14">
        <f>-O135+O138</f>
        <v>-15.720976261701338</v>
      </c>
      <c r="P139" s="14">
        <f>-P135+P138</f>
        <v>-2.7766864481501443</v>
      </c>
      <c r="Q139" s="16">
        <f>-Q135+Q138</f>
        <v>5.2462945043150739</v>
      </c>
    </row>
    <row r="140" spans="1:17" ht="12" thickBot="1" x14ac:dyDescent="0.25">
      <c r="A140" s="6" t="s">
        <v>43</v>
      </c>
      <c r="B140" s="57"/>
      <c r="C140" s="18"/>
      <c r="D140" s="34" t="s">
        <v>6</v>
      </c>
      <c r="E140" s="35">
        <f>IF(E139&lt;0,E$28*POWER(10,-E139/(10*E$29)),IF(E137&lt;0,E$26*POWER(10,-E137/(10*E$27)),0.3*POWER(10,E135/(10*E$25))/(4*PI()*$C$6)))</f>
        <v>1215.629628402811</v>
      </c>
      <c r="F140" s="35">
        <f>IF(F139&lt;0,F$28*POWER(10,-F139/(10*F$29)),IF(F137&lt;0,F$26*POWER(10,-F137/(10*F$27)),0.3*POWER(10,F135/(10*F$25))/(4*PI()*$C$6)))</f>
        <v>2486.7611704906758</v>
      </c>
      <c r="G140" s="35">
        <f>IF(G139&lt;0,G$28*POWER(10,-G139/(10*G$29)),IF(G137&lt;0,G$26*POWER(10,-G137/(10*G$27)),0.3*POWER(10,G135/(10*G$25))/(4*PI()*$C$6)))</f>
        <v>5689.1584664936818</v>
      </c>
      <c r="H140" s="36">
        <f>IF(H139&lt;0,H$28*POWER(10,-H139/(10*H$29)),IF(H137&lt;0,H$26*POWER(10,-H137/(10*H$27)),0.3*POWER(10,H135/(10*H$25))/(4*PI()*$C$6)))</f>
        <v>4201.4592936407134</v>
      </c>
      <c r="J140" s="6" t="s">
        <v>43</v>
      </c>
      <c r="K140" s="57"/>
      <c r="L140" s="18"/>
      <c r="M140" s="34" t="s">
        <v>6</v>
      </c>
      <c r="N140" s="35">
        <f>IF(N139&lt;0,N$28*POWER(10,-N139/(10*N$29)),IF(N137&lt;0,N$26*POWER(10,-N137/(10*N$27)),0.3*POWER(10,N135/(10*N$25))/(4*PI()*$C$6)))</f>
        <v>378.28971375791872</v>
      </c>
      <c r="O140" s="35">
        <f>IF(O139&lt;0,O$28*POWER(10,-O139/(10*O$29)),IF(O137&lt;0,O$26*POWER(10,-O137/(10*O$27)),0.3*POWER(10,O135/(10*O$25))/(4*PI()*$C$6)))</f>
        <v>663.66645521339842</v>
      </c>
      <c r="P140" s="35">
        <f>IF(P139&lt;0,P$28*POWER(10,-P139/(10*P$29)),IF(P137&lt;0,P$26*POWER(10,-P137/(10*P$27)),0.3*POWER(10,P135/(10*P$25))/(4*PI()*$C$6)))</f>
        <v>1242.9165480963038</v>
      </c>
      <c r="Q140" s="36">
        <f>IF(Q139&lt;0,Q$28*POWER(10,-Q139/(10*Q$29)),IF(Q137&lt;0,Q$26*POWER(10,-Q137/(10*Q$27)),0.3*POWER(10,Q135/(10*Q$25))/(4*PI()*$C$6)))</f>
        <v>654.62525001593497</v>
      </c>
    </row>
    <row r="142" spans="1:17" x14ac:dyDescent="0.2">
      <c r="A142" s="45" t="s">
        <v>50</v>
      </c>
      <c r="B142" s="45" t="s">
        <v>68</v>
      </c>
      <c r="J142" s="45" t="s">
        <v>50</v>
      </c>
      <c r="K142" s="45" t="s">
        <v>68</v>
      </c>
    </row>
    <row r="143" spans="1:17" x14ac:dyDescent="0.2">
      <c r="A143" s="45"/>
      <c r="B143" s="45" t="s">
        <v>54</v>
      </c>
      <c r="J143" s="45"/>
      <c r="K143" s="45" t="s">
        <v>54</v>
      </c>
    </row>
    <row r="144" spans="1:17" x14ac:dyDescent="0.2">
      <c r="A144" s="45"/>
      <c r="B144" s="45" t="s">
        <v>53</v>
      </c>
      <c r="J144" s="45"/>
      <c r="K144" s="45" t="s">
        <v>55</v>
      </c>
    </row>
    <row r="145" spans="1:17" x14ac:dyDescent="0.2">
      <c r="A145" s="45" t="s">
        <v>52</v>
      </c>
      <c r="B145" s="45" t="s">
        <v>45</v>
      </c>
      <c r="C145" s="46"/>
      <c r="D145" s="46"/>
      <c r="E145" s="46"/>
      <c r="F145" s="46"/>
      <c r="G145" s="46"/>
      <c r="H145" s="46"/>
      <c r="I145" s="45"/>
      <c r="J145" s="45" t="s">
        <v>52</v>
      </c>
      <c r="K145" s="45" t="s">
        <v>45</v>
      </c>
      <c r="L145" s="45"/>
      <c r="M145" s="45"/>
      <c r="N145" s="45"/>
      <c r="O145" s="45"/>
      <c r="P145" s="45"/>
      <c r="Q145" s="45"/>
    </row>
    <row r="146" spans="1:17" ht="12" thickBot="1" x14ac:dyDescent="0.25">
      <c r="L146" s="37"/>
      <c r="M146" s="37"/>
      <c r="N146" s="37"/>
      <c r="O146" s="37"/>
      <c r="P146" s="37"/>
      <c r="Q146" s="37"/>
    </row>
    <row r="147" spans="1:17" ht="12" thickBot="1" x14ac:dyDescent="0.25">
      <c r="A147" s="69" t="s">
        <v>8</v>
      </c>
      <c r="B147" s="70"/>
      <c r="C147" s="71">
        <v>5.76</v>
      </c>
      <c r="D147" s="71"/>
      <c r="E147" s="71" t="s">
        <v>9</v>
      </c>
      <c r="F147" s="71">
        <f>300000000/C147/10^9</f>
        <v>5.2083333333333336E-2</v>
      </c>
      <c r="G147" s="71"/>
      <c r="H147" s="72"/>
      <c r="J147" s="69" t="s">
        <v>8</v>
      </c>
      <c r="K147" s="70"/>
      <c r="L147" s="71">
        <v>5.76</v>
      </c>
      <c r="M147" s="71"/>
      <c r="N147" s="71" t="s">
        <v>9</v>
      </c>
      <c r="O147" s="71">
        <f>300000000/L147/10^9</f>
        <v>5.2083333333333336E-2</v>
      </c>
      <c r="P147" s="71"/>
      <c r="Q147" s="72"/>
    </row>
    <row r="148" spans="1:17" x14ac:dyDescent="0.2">
      <c r="A148" s="3" t="s">
        <v>10</v>
      </c>
      <c r="B148" s="54"/>
      <c r="C148" s="9" t="s">
        <v>11</v>
      </c>
      <c r="D148" s="9" t="s">
        <v>12</v>
      </c>
      <c r="E148" s="10" t="s">
        <v>13</v>
      </c>
      <c r="F148" s="10" t="s">
        <v>14</v>
      </c>
      <c r="G148" s="11" t="s">
        <v>15</v>
      </c>
      <c r="H148" s="12" t="s">
        <v>16</v>
      </c>
      <c r="J148" s="3" t="s">
        <v>10</v>
      </c>
      <c r="K148" s="54"/>
      <c r="L148" s="9" t="s">
        <v>11</v>
      </c>
      <c r="M148" s="9" t="s">
        <v>12</v>
      </c>
      <c r="N148" s="10" t="s">
        <v>13</v>
      </c>
      <c r="O148" s="10" t="s">
        <v>14</v>
      </c>
      <c r="P148" s="11" t="s">
        <v>15</v>
      </c>
      <c r="Q148" s="12" t="s">
        <v>16</v>
      </c>
    </row>
    <row r="149" spans="1:17" x14ac:dyDescent="0.2">
      <c r="A149" s="4" t="s">
        <v>64</v>
      </c>
      <c r="B149" s="55"/>
      <c r="C149" s="14"/>
      <c r="D149" s="31"/>
      <c r="E149" s="31"/>
      <c r="F149" s="31"/>
      <c r="G149" s="31"/>
      <c r="H149" s="15"/>
      <c r="J149" s="4" t="s">
        <v>64</v>
      </c>
      <c r="K149" s="55"/>
      <c r="L149" s="14"/>
      <c r="M149" s="31"/>
      <c r="N149" s="31"/>
      <c r="O149" s="31"/>
      <c r="P149" s="31"/>
      <c r="Q149" s="15"/>
    </row>
    <row r="150" spans="1:17" x14ac:dyDescent="0.2">
      <c r="A150" s="5" t="s">
        <v>18</v>
      </c>
      <c r="B150" s="56"/>
      <c r="C150" s="13">
        <v>20</v>
      </c>
      <c r="D150" s="31" t="s">
        <v>5</v>
      </c>
      <c r="E150" s="14">
        <f>C150</f>
        <v>20</v>
      </c>
      <c r="F150" s="14">
        <f>E150</f>
        <v>20</v>
      </c>
      <c r="G150" s="14">
        <f>F150</f>
        <v>20</v>
      </c>
      <c r="H150" s="15">
        <f>G150</f>
        <v>20</v>
      </c>
      <c r="J150" s="5" t="s">
        <v>18</v>
      </c>
      <c r="K150" s="56"/>
      <c r="L150" s="13">
        <v>20</v>
      </c>
      <c r="M150" s="31" t="s">
        <v>5</v>
      </c>
      <c r="N150" s="14">
        <f>L150</f>
        <v>20</v>
      </c>
      <c r="O150" s="14">
        <f>N150</f>
        <v>20</v>
      </c>
      <c r="P150" s="14">
        <f>O150</f>
        <v>20</v>
      </c>
      <c r="Q150" s="15">
        <f>P150</f>
        <v>20</v>
      </c>
    </row>
    <row r="151" spans="1:17" x14ac:dyDescent="0.2">
      <c r="A151" s="5" t="s">
        <v>19</v>
      </c>
      <c r="B151" s="56"/>
      <c r="C151" s="13">
        <v>26</v>
      </c>
      <c r="D151" s="31" t="s">
        <v>2</v>
      </c>
      <c r="E151" s="14">
        <f>$C151</f>
        <v>26</v>
      </c>
      <c r="F151" s="14">
        <f>$C151</f>
        <v>26</v>
      </c>
      <c r="G151" s="14">
        <f>$C151</f>
        <v>26</v>
      </c>
      <c r="H151" s="16">
        <f>$C151</f>
        <v>26</v>
      </c>
      <c r="J151" s="5" t="s">
        <v>19</v>
      </c>
      <c r="K151" s="56"/>
      <c r="L151" s="13">
        <v>26</v>
      </c>
      <c r="M151" s="31" t="s">
        <v>2</v>
      </c>
      <c r="N151" s="14">
        <f>$C151</f>
        <v>26</v>
      </c>
      <c r="O151" s="14">
        <f>$C151</f>
        <v>26</v>
      </c>
      <c r="P151" s="14">
        <f>$C151</f>
        <v>26</v>
      </c>
      <c r="Q151" s="16">
        <f>$C151</f>
        <v>26</v>
      </c>
    </row>
    <row r="152" spans="1:17" x14ac:dyDescent="0.2">
      <c r="A152" s="5" t="s">
        <v>20</v>
      </c>
      <c r="B152" s="56"/>
      <c r="C152" s="13">
        <v>0</v>
      </c>
      <c r="D152" s="31" t="s">
        <v>4</v>
      </c>
      <c r="E152" s="14">
        <f>$C152</f>
        <v>0</v>
      </c>
      <c r="F152" s="14">
        <f t="shared" ref="F152:H153" si="77">$C152</f>
        <v>0</v>
      </c>
      <c r="G152" s="14">
        <f t="shared" si="77"/>
        <v>0</v>
      </c>
      <c r="H152" s="16">
        <f t="shared" si="77"/>
        <v>0</v>
      </c>
      <c r="J152" s="5" t="s">
        <v>20</v>
      </c>
      <c r="K152" s="56"/>
      <c r="L152" s="13">
        <v>19.899999999999999</v>
      </c>
      <c r="M152" s="31" t="s">
        <v>4</v>
      </c>
      <c r="N152" s="14">
        <f>$L152</f>
        <v>19.899999999999999</v>
      </c>
      <c r="O152" s="14">
        <f t="shared" ref="O152:Q152" si="78">$L152</f>
        <v>19.899999999999999</v>
      </c>
      <c r="P152" s="14">
        <f t="shared" si="78"/>
        <v>19.899999999999999</v>
      </c>
      <c r="Q152" s="16">
        <f t="shared" si="78"/>
        <v>19.899999999999999</v>
      </c>
    </row>
    <row r="153" spans="1:17" x14ac:dyDescent="0.2">
      <c r="A153" s="5" t="s">
        <v>21</v>
      </c>
      <c r="B153" s="56"/>
      <c r="C153" s="13">
        <v>0</v>
      </c>
      <c r="D153" s="31" t="s">
        <v>4</v>
      </c>
      <c r="E153" s="14">
        <f>$C153</f>
        <v>0</v>
      </c>
      <c r="F153" s="14">
        <f t="shared" si="77"/>
        <v>0</v>
      </c>
      <c r="G153" s="14">
        <f t="shared" si="77"/>
        <v>0</v>
      </c>
      <c r="H153" s="16">
        <f t="shared" si="77"/>
        <v>0</v>
      </c>
      <c r="J153" s="5" t="s">
        <v>21</v>
      </c>
      <c r="K153" s="56"/>
      <c r="L153" s="13">
        <v>0</v>
      </c>
      <c r="M153" s="31" t="s">
        <v>4</v>
      </c>
      <c r="N153" s="14">
        <f>$C153</f>
        <v>0</v>
      </c>
      <c r="O153" s="14">
        <f t="shared" ref="O153:Q153" si="79">$C153</f>
        <v>0</v>
      </c>
      <c r="P153" s="14">
        <f t="shared" si="79"/>
        <v>0</v>
      </c>
      <c r="Q153" s="16">
        <f t="shared" si="79"/>
        <v>0</v>
      </c>
    </row>
    <row r="154" spans="1:17" x14ac:dyDescent="0.2">
      <c r="A154" s="5" t="s">
        <v>22</v>
      </c>
      <c r="B154" s="56" t="s">
        <v>48</v>
      </c>
      <c r="C154" s="17">
        <v>0</v>
      </c>
      <c r="D154" s="31" t="s">
        <v>3</v>
      </c>
      <c r="E154" s="14">
        <v>0</v>
      </c>
      <c r="F154" s="14">
        <v>0</v>
      </c>
      <c r="G154" s="14">
        <v>0</v>
      </c>
      <c r="H154" s="16">
        <v>0</v>
      </c>
      <c r="J154" s="5" t="s">
        <v>22</v>
      </c>
      <c r="K154" s="56"/>
      <c r="L154" s="17">
        <v>0</v>
      </c>
      <c r="M154" s="31" t="s">
        <v>3</v>
      </c>
      <c r="N154" s="14">
        <v>0</v>
      </c>
      <c r="O154" s="14">
        <v>0</v>
      </c>
      <c r="P154" s="14">
        <v>0</v>
      </c>
      <c r="Q154" s="16">
        <v>0</v>
      </c>
    </row>
    <row r="155" spans="1:17" ht="12" thickBot="1" x14ac:dyDescent="0.25">
      <c r="A155" s="6" t="s">
        <v>46</v>
      </c>
      <c r="B155" s="57" t="s">
        <v>47</v>
      </c>
      <c r="C155" s="18"/>
      <c r="D155" s="34" t="s">
        <v>2</v>
      </c>
      <c r="E155" s="18">
        <f>E151-SUM(E152:E154)</f>
        <v>26</v>
      </c>
      <c r="F155" s="18">
        <f t="shared" ref="F155" si="80">F151-SUM(F152:F154)</f>
        <v>26</v>
      </c>
      <c r="G155" s="18">
        <f t="shared" ref="G155" si="81">G151-SUM(G152:G154)</f>
        <v>26</v>
      </c>
      <c r="H155" s="19">
        <f t="shared" ref="H155" si="82">H151-SUM(H152:H154)</f>
        <v>26</v>
      </c>
      <c r="J155" s="6" t="s">
        <v>23</v>
      </c>
      <c r="K155" s="57"/>
      <c r="L155" s="18"/>
      <c r="M155" s="34" t="s">
        <v>24</v>
      </c>
      <c r="N155" s="18">
        <f>N151-SUM(N152:N154)</f>
        <v>6.1000000000000014</v>
      </c>
      <c r="O155" s="18">
        <f t="shared" ref="O155" si="83">O151-SUM(O152:O154)</f>
        <v>6.1000000000000014</v>
      </c>
      <c r="P155" s="18">
        <f t="shared" ref="P155" si="84">P151-SUM(P152:P154)</f>
        <v>6.1000000000000014</v>
      </c>
      <c r="Q155" s="19">
        <f t="shared" ref="Q155" si="85">Q151-SUM(Q152:Q154)</f>
        <v>6.1000000000000014</v>
      </c>
    </row>
    <row r="156" spans="1:17" s="82" customFormat="1" ht="12" thickBot="1" x14ac:dyDescent="0.25">
      <c r="A156" s="75"/>
      <c r="B156" s="75"/>
      <c r="C156" s="78"/>
      <c r="D156" s="79"/>
      <c r="E156" s="20"/>
      <c r="F156" s="20"/>
      <c r="G156" s="20"/>
      <c r="H156" s="79"/>
      <c r="J156" s="75"/>
      <c r="K156" s="75"/>
      <c r="L156" s="78"/>
      <c r="M156" s="79"/>
      <c r="N156" s="20"/>
      <c r="O156" s="20"/>
      <c r="P156" s="20"/>
      <c r="Q156" s="79"/>
    </row>
    <row r="157" spans="1:17" x14ac:dyDescent="0.2">
      <c r="A157" s="7" t="s">
        <v>42</v>
      </c>
      <c r="B157" s="58"/>
      <c r="C157" s="21"/>
      <c r="D157" s="40"/>
      <c r="E157" s="21"/>
      <c r="F157" s="21"/>
      <c r="G157" s="21"/>
      <c r="H157" s="41"/>
      <c r="J157" s="7" t="s">
        <v>42</v>
      </c>
      <c r="K157" s="58"/>
      <c r="L157" s="21"/>
      <c r="M157" s="40"/>
      <c r="N157" s="21"/>
      <c r="O157" s="21"/>
      <c r="P157" s="21"/>
      <c r="Q157" s="41"/>
    </row>
    <row r="158" spans="1:17" x14ac:dyDescent="0.2">
      <c r="A158" s="4" t="s">
        <v>25</v>
      </c>
      <c r="B158" s="55"/>
      <c r="C158" s="22">
        <v>4.0000000000000002E-4</v>
      </c>
      <c r="D158" s="31" t="s">
        <v>5</v>
      </c>
      <c r="E158" s="51">
        <f t="shared" ref="E158:H160" si="86">$C158</f>
        <v>4.0000000000000002E-4</v>
      </c>
      <c r="F158" s="51">
        <f t="shared" si="86"/>
        <v>4.0000000000000002E-4</v>
      </c>
      <c r="G158" s="51">
        <f t="shared" si="86"/>
        <v>4.0000000000000002E-4</v>
      </c>
      <c r="H158" s="52">
        <f t="shared" si="86"/>
        <v>4.0000000000000002E-4</v>
      </c>
      <c r="J158" s="4" t="s">
        <v>25</v>
      </c>
      <c r="K158" s="55"/>
      <c r="L158" s="22">
        <v>4.0000000000000002E-4</v>
      </c>
      <c r="M158" s="31" t="s">
        <v>5</v>
      </c>
      <c r="N158" s="23">
        <f t="shared" ref="N158:Q160" si="87">$C158</f>
        <v>4.0000000000000002E-4</v>
      </c>
      <c r="O158" s="23">
        <f t="shared" si="87"/>
        <v>4.0000000000000002E-4</v>
      </c>
      <c r="P158" s="23">
        <f t="shared" si="87"/>
        <v>4.0000000000000002E-4</v>
      </c>
      <c r="Q158" s="24">
        <f t="shared" si="87"/>
        <v>4.0000000000000002E-4</v>
      </c>
    </row>
    <row r="159" spans="1:17" x14ac:dyDescent="0.2">
      <c r="A159" s="5" t="s">
        <v>26</v>
      </c>
      <c r="B159" s="56"/>
      <c r="C159" s="22">
        <v>-147</v>
      </c>
      <c r="D159" s="31" t="s">
        <v>2</v>
      </c>
      <c r="E159" s="14">
        <f t="shared" si="86"/>
        <v>-147</v>
      </c>
      <c r="F159" s="14">
        <f t="shared" si="86"/>
        <v>-147</v>
      </c>
      <c r="G159" s="14">
        <f t="shared" si="86"/>
        <v>-147</v>
      </c>
      <c r="H159" s="16">
        <f t="shared" si="86"/>
        <v>-147</v>
      </c>
      <c r="J159" s="5" t="s">
        <v>26</v>
      </c>
      <c r="K159" s="56"/>
      <c r="L159" s="22">
        <v>-147</v>
      </c>
      <c r="M159" s="31" t="s">
        <v>2</v>
      </c>
      <c r="N159" s="14">
        <f t="shared" si="87"/>
        <v>-147</v>
      </c>
      <c r="O159" s="14">
        <f t="shared" si="87"/>
        <v>-147</v>
      </c>
      <c r="P159" s="14">
        <f t="shared" si="87"/>
        <v>-147</v>
      </c>
      <c r="Q159" s="16">
        <f t="shared" si="87"/>
        <v>-147</v>
      </c>
    </row>
    <row r="160" spans="1:17" x14ac:dyDescent="0.2">
      <c r="A160" s="5" t="s">
        <v>27</v>
      </c>
      <c r="B160" s="56"/>
      <c r="C160" s="22">
        <v>33</v>
      </c>
      <c r="D160" s="31" t="s">
        <v>3</v>
      </c>
      <c r="E160" s="14">
        <f t="shared" si="86"/>
        <v>33</v>
      </c>
      <c r="F160" s="14">
        <f t="shared" si="86"/>
        <v>33</v>
      </c>
      <c r="G160" s="14">
        <f t="shared" si="86"/>
        <v>33</v>
      </c>
      <c r="H160" s="16">
        <f t="shared" si="86"/>
        <v>33</v>
      </c>
      <c r="J160" s="5" t="s">
        <v>27</v>
      </c>
      <c r="K160" s="56"/>
      <c r="L160" s="22">
        <v>33</v>
      </c>
      <c r="M160" s="31" t="s">
        <v>3</v>
      </c>
      <c r="N160" s="14">
        <f t="shared" si="87"/>
        <v>33</v>
      </c>
      <c r="O160" s="14">
        <f t="shared" si="87"/>
        <v>33</v>
      </c>
      <c r="P160" s="14">
        <f t="shared" si="87"/>
        <v>33</v>
      </c>
      <c r="Q160" s="16">
        <f t="shared" si="87"/>
        <v>33</v>
      </c>
    </row>
    <row r="161" spans="1:17" ht="12" thickBot="1" x14ac:dyDescent="0.25">
      <c r="A161" s="6" t="s">
        <v>28</v>
      </c>
      <c r="B161" s="57"/>
      <c r="C161" s="42"/>
      <c r="D161" s="34" t="s">
        <v>2</v>
      </c>
      <c r="E161" s="18">
        <f>E159-E160</f>
        <v>-180</v>
      </c>
      <c r="F161" s="18">
        <f t="shared" ref="F161" si="88">F159-F160</f>
        <v>-180</v>
      </c>
      <c r="G161" s="18">
        <f t="shared" ref="G161" si="89">G159-G160</f>
        <v>-180</v>
      </c>
      <c r="H161" s="19">
        <f t="shared" ref="H161" si="90">H159-H160</f>
        <v>-180</v>
      </c>
      <c r="J161" s="6" t="s">
        <v>28</v>
      </c>
      <c r="K161" s="57"/>
      <c r="L161" s="42"/>
      <c r="M161" s="34" t="s">
        <v>24</v>
      </c>
      <c r="N161" s="18">
        <f>N159-N160</f>
        <v>-180</v>
      </c>
      <c r="O161" s="18">
        <f t="shared" ref="O161" si="91">O159-O160</f>
        <v>-180</v>
      </c>
      <c r="P161" s="18">
        <f t="shared" ref="P161" si="92">P159-P160</f>
        <v>-180</v>
      </c>
      <c r="Q161" s="19">
        <f t="shared" ref="Q161" si="93">Q159-Q160</f>
        <v>-180</v>
      </c>
    </row>
    <row r="162" spans="1:17" s="82" customFormat="1" ht="12" thickBot="1" x14ac:dyDescent="0.25">
      <c r="A162" s="73"/>
      <c r="B162" s="73"/>
      <c r="C162" s="80"/>
      <c r="D162" s="81"/>
      <c r="E162" s="49"/>
      <c r="F162" s="49"/>
      <c r="G162" s="49"/>
      <c r="H162" s="49"/>
      <c r="J162" s="73"/>
      <c r="K162" s="73"/>
      <c r="L162" s="80"/>
      <c r="M162" s="81"/>
      <c r="N162" s="49"/>
      <c r="O162" s="49"/>
      <c r="P162" s="49"/>
      <c r="Q162" s="49"/>
    </row>
    <row r="163" spans="1:17" ht="12" thickBot="1" x14ac:dyDescent="0.25">
      <c r="A163" s="61" t="s">
        <v>7</v>
      </c>
      <c r="B163" s="62" t="s">
        <v>49</v>
      </c>
      <c r="C163" s="63"/>
      <c r="D163" s="64" t="s">
        <v>4</v>
      </c>
      <c r="E163" s="65">
        <f>10*LOG($C158/$C150)</f>
        <v>-46.989700043360187</v>
      </c>
      <c r="F163" s="65">
        <f t="shared" ref="F163:H163" si="94">10*LOG($C158/$C150)</f>
        <v>-46.989700043360187</v>
      </c>
      <c r="G163" s="65">
        <f t="shared" si="94"/>
        <v>-46.989700043360187</v>
      </c>
      <c r="H163" s="66">
        <f t="shared" si="94"/>
        <v>-46.989700043360187</v>
      </c>
      <c r="I163" s="53"/>
      <c r="J163" s="61" t="s">
        <v>7</v>
      </c>
      <c r="K163" s="62" t="s">
        <v>49</v>
      </c>
      <c r="L163" s="63"/>
      <c r="M163" s="64" t="s">
        <v>4</v>
      </c>
      <c r="N163" s="65">
        <f>10*LOG($C158/$C150)</f>
        <v>-46.989700043360187</v>
      </c>
      <c r="O163" s="65">
        <f t="shared" ref="O163:Q163" si="95">10*LOG($C158/$C150)</f>
        <v>-46.989700043360187</v>
      </c>
      <c r="P163" s="65">
        <f t="shared" si="95"/>
        <v>-46.989700043360187</v>
      </c>
      <c r="Q163" s="66">
        <f t="shared" si="95"/>
        <v>-46.989700043360187</v>
      </c>
    </row>
    <row r="164" spans="1:17" s="82" customFormat="1" ht="12" thickBot="1" x14ac:dyDescent="0.25">
      <c r="A164" s="75"/>
      <c r="B164" s="75"/>
      <c r="C164" s="20"/>
      <c r="D164" s="79"/>
      <c r="E164" s="20"/>
      <c r="F164" s="20"/>
      <c r="G164" s="20"/>
      <c r="H164" s="79"/>
      <c r="J164" s="75"/>
      <c r="K164" s="75"/>
      <c r="L164" s="20"/>
      <c r="M164" s="79"/>
      <c r="N164" s="20"/>
      <c r="O164" s="20"/>
      <c r="P164" s="20"/>
      <c r="Q164" s="79"/>
    </row>
    <row r="165" spans="1:17" x14ac:dyDescent="0.2">
      <c r="A165" s="7" t="s">
        <v>29</v>
      </c>
      <c r="B165" s="58"/>
      <c r="C165" s="25"/>
      <c r="D165" s="43"/>
      <c r="E165" s="25"/>
      <c r="F165" s="25"/>
      <c r="G165" s="25"/>
      <c r="H165" s="41"/>
      <c r="J165" s="7" t="s">
        <v>29</v>
      </c>
      <c r="K165" s="58"/>
      <c r="L165" s="25"/>
      <c r="M165" s="43"/>
      <c r="N165" s="25"/>
      <c r="O165" s="25"/>
      <c r="P165" s="25"/>
      <c r="Q165" s="41"/>
    </row>
    <row r="166" spans="1:17" x14ac:dyDescent="0.2">
      <c r="A166" s="5" t="s">
        <v>30</v>
      </c>
      <c r="B166" s="56"/>
      <c r="C166" s="26"/>
      <c r="D166" s="30"/>
      <c r="E166" s="23">
        <v>2</v>
      </c>
      <c r="F166" s="23">
        <v>2</v>
      </c>
      <c r="G166" s="23">
        <v>2</v>
      </c>
      <c r="H166" s="24">
        <v>2</v>
      </c>
      <c r="J166" s="5" t="s">
        <v>30</v>
      </c>
      <c r="K166" s="56"/>
      <c r="L166" s="26"/>
      <c r="M166" s="30"/>
      <c r="N166" s="23">
        <v>2</v>
      </c>
      <c r="O166" s="23">
        <v>2</v>
      </c>
      <c r="P166" s="23">
        <v>2</v>
      </c>
      <c r="Q166" s="24">
        <v>2</v>
      </c>
    </row>
    <row r="167" spans="1:17" x14ac:dyDescent="0.2">
      <c r="A167" s="5" t="s">
        <v>31</v>
      </c>
      <c r="B167" s="56"/>
      <c r="C167" s="26"/>
      <c r="D167" s="30"/>
      <c r="E167" s="14">
        <v>64</v>
      </c>
      <c r="F167" s="14">
        <v>128</v>
      </c>
      <c r="G167" s="14">
        <v>256</v>
      </c>
      <c r="H167" s="16">
        <v>15</v>
      </c>
      <c r="J167" s="5" t="s">
        <v>31</v>
      </c>
      <c r="K167" s="56"/>
      <c r="L167" s="26"/>
      <c r="M167" s="30"/>
      <c r="N167" s="14">
        <v>64</v>
      </c>
      <c r="O167" s="14">
        <v>128</v>
      </c>
      <c r="P167" s="14">
        <v>256</v>
      </c>
      <c r="Q167" s="16">
        <v>15</v>
      </c>
    </row>
    <row r="168" spans="1:17" x14ac:dyDescent="0.2">
      <c r="A168" s="5" t="s">
        <v>32</v>
      </c>
      <c r="B168" s="56"/>
      <c r="C168" s="26"/>
      <c r="D168" s="30"/>
      <c r="E168" s="23">
        <v>3.8</v>
      </c>
      <c r="F168" s="23">
        <v>3.3</v>
      </c>
      <c r="G168" s="23">
        <v>2.8</v>
      </c>
      <c r="H168" s="24">
        <v>2.7</v>
      </c>
      <c r="J168" s="5" t="s">
        <v>32</v>
      </c>
      <c r="K168" s="56"/>
      <c r="L168" s="26"/>
      <c r="M168" s="30"/>
      <c r="N168" s="23">
        <v>3.8</v>
      </c>
      <c r="O168" s="23">
        <v>3.3</v>
      </c>
      <c r="P168" s="23">
        <v>2.8</v>
      </c>
      <c r="Q168" s="24">
        <v>2.7</v>
      </c>
    </row>
    <row r="169" spans="1:17" x14ac:dyDescent="0.2">
      <c r="A169" s="5" t="s">
        <v>33</v>
      </c>
      <c r="B169" s="56"/>
      <c r="C169" s="26"/>
      <c r="D169" s="30"/>
      <c r="E169" s="14">
        <v>128</v>
      </c>
      <c r="F169" s="14">
        <v>256</v>
      </c>
      <c r="G169" s="14">
        <v>1024</v>
      </c>
      <c r="H169" s="16">
        <v>1024</v>
      </c>
      <c r="J169" s="5" t="s">
        <v>33</v>
      </c>
      <c r="K169" s="56"/>
      <c r="L169" s="26"/>
      <c r="M169" s="30"/>
      <c r="N169" s="14">
        <v>128</v>
      </c>
      <c r="O169" s="14">
        <v>256</v>
      </c>
      <c r="P169" s="14">
        <v>1024</v>
      </c>
      <c r="Q169" s="16">
        <v>1024</v>
      </c>
    </row>
    <row r="170" spans="1:17" ht="12" thickBot="1" x14ac:dyDescent="0.25">
      <c r="A170" s="8" t="s">
        <v>34</v>
      </c>
      <c r="B170" s="60"/>
      <c r="C170" s="18"/>
      <c r="D170" s="34"/>
      <c r="E170" s="27">
        <v>4.3</v>
      </c>
      <c r="F170" s="27">
        <v>3.8</v>
      </c>
      <c r="G170" s="27">
        <v>3.3</v>
      </c>
      <c r="H170" s="28">
        <v>2.7</v>
      </c>
      <c r="J170" s="8" t="s">
        <v>34</v>
      </c>
      <c r="K170" s="60"/>
      <c r="L170" s="18"/>
      <c r="M170" s="34"/>
      <c r="N170" s="27">
        <v>4.3</v>
      </c>
      <c r="O170" s="27">
        <v>3.8</v>
      </c>
      <c r="P170" s="27">
        <v>3.3</v>
      </c>
      <c r="Q170" s="28">
        <v>2.7</v>
      </c>
    </row>
    <row r="171" spans="1:17" s="82" customFormat="1" ht="12" thickBot="1" x14ac:dyDescent="0.25">
      <c r="A171" s="75"/>
      <c r="B171" s="75"/>
      <c r="C171" s="79"/>
      <c r="D171" s="79"/>
      <c r="E171" s="79"/>
      <c r="F171" s="79"/>
      <c r="G171" s="79"/>
      <c r="H171" s="79"/>
      <c r="J171" s="75"/>
      <c r="K171" s="75"/>
      <c r="L171" s="79"/>
      <c r="M171" s="79"/>
      <c r="N171" s="79"/>
      <c r="O171" s="79"/>
      <c r="P171" s="79"/>
      <c r="Q171" s="79"/>
    </row>
    <row r="172" spans="1:17" x14ac:dyDescent="0.2">
      <c r="A172" s="7" t="s">
        <v>35</v>
      </c>
      <c r="B172" s="58"/>
      <c r="C172" s="21"/>
      <c r="D172" s="40"/>
      <c r="E172" s="21"/>
      <c r="F172" s="21"/>
      <c r="G172" s="21"/>
      <c r="H172" s="41"/>
      <c r="J172" s="7" t="s">
        <v>35</v>
      </c>
      <c r="K172" s="58"/>
      <c r="L172" s="21"/>
      <c r="M172" s="40"/>
      <c r="N172" s="21"/>
      <c r="O172" s="21"/>
      <c r="P172" s="21"/>
      <c r="Q172" s="41"/>
    </row>
    <row r="173" spans="1:17" x14ac:dyDescent="0.2">
      <c r="A173" s="5" t="s">
        <v>61</v>
      </c>
      <c r="B173" s="56"/>
      <c r="C173" s="13">
        <v>0</v>
      </c>
      <c r="D173" s="31" t="s">
        <v>4</v>
      </c>
      <c r="E173" s="14">
        <f>$C$32</f>
        <v>0</v>
      </c>
      <c r="F173" s="14">
        <f>$C$32</f>
        <v>0</v>
      </c>
      <c r="G173" s="14">
        <f>$C$32</f>
        <v>0</v>
      </c>
      <c r="H173" s="16">
        <f>$C$32</f>
        <v>0</v>
      </c>
      <c r="J173" s="5" t="s">
        <v>61</v>
      </c>
      <c r="K173" s="56"/>
      <c r="L173" s="13">
        <v>0</v>
      </c>
      <c r="M173" s="31" t="s">
        <v>4</v>
      </c>
      <c r="N173" s="14">
        <f>$C$32</f>
        <v>0</v>
      </c>
      <c r="O173" s="14">
        <f>$C$32</f>
        <v>0</v>
      </c>
      <c r="P173" s="14">
        <f>$C$32</f>
        <v>0</v>
      </c>
      <c r="Q173" s="16">
        <f>$C$32</f>
        <v>0</v>
      </c>
    </row>
    <row r="174" spans="1:17" x14ac:dyDescent="0.2">
      <c r="A174" s="4" t="s">
        <v>37</v>
      </c>
      <c r="B174" s="55"/>
      <c r="C174" s="14"/>
      <c r="D174" s="30" t="s">
        <v>4</v>
      </c>
      <c r="E174" s="26">
        <f>E155+E163-E161+E173</f>
        <v>159.01029995663981</v>
      </c>
      <c r="F174" s="26">
        <f t="shared" ref="F174" si="96">F155+F163-F161+F173</f>
        <v>159.01029995663981</v>
      </c>
      <c r="G174" s="26">
        <f t="shared" ref="G174" si="97">G155+G163-G161+G173</f>
        <v>159.01029995663981</v>
      </c>
      <c r="H174" s="29">
        <f t="shared" ref="H174" si="98">H155+H163-H161+H173</f>
        <v>159.01029995663981</v>
      </c>
      <c r="J174" s="4" t="s">
        <v>37</v>
      </c>
      <c r="K174" s="55"/>
      <c r="L174" s="14"/>
      <c r="M174" s="30" t="s">
        <v>4</v>
      </c>
      <c r="N174" s="26">
        <f>N155-N161+N163+N173</f>
        <v>139.11029995663981</v>
      </c>
      <c r="O174" s="26">
        <f t="shared" ref="O174" si="99">O155-O161+O163+O173</f>
        <v>139.11029995663981</v>
      </c>
      <c r="P174" s="26">
        <f t="shared" ref="P174" si="100">P155-P161+P163+P173</f>
        <v>139.11029995663981</v>
      </c>
      <c r="Q174" s="29">
        <f t="shared" ref="Q174" si="101">Q155-Q161+Q163+Q173</f>
        <v>139.11029995663981</v>
      </c>
    </row>
    <row r="175" spans="1:17" x14ac:dyDescent="0.2">
      <c r="A175" s="5" t="s">
        <v>38</v>
      </c>
      <c r="B175" s="56"/>
      <c r="C175" s="14"/>
      <c r="D175" s="31" t="s">
        <v>4</v>
      </c>
      <c r="E175" s="14">
        <f>-10*E166*LOG(0.3/(4*PI()*E167*$C$6),10)</f>
        <v>83.773821334190643</v>
      </c>
      <c r="F175" s="14">
        <f>-10*F166*LOG(0.3/(4*PI()*F167*$C$6),10)</f>
        <v>89.794421247470268</v>
      </c>
      <c r="G175" s="14">
        <f>-10*G166*LOG(0.3/(4*PI()*G167*$C$6),10)</f>
        <v>95.815021160749893</v>
      </c>
      <c r="H175" s="16">
        <f>-10*H166*LOG(0.3/(4*PI()*H167*$C$6),10)</f>
        <v>71.172047035626534</v>
      </c>
      <c r="J175" s="5" t="s">
        <v>38</v>
      </c>
      <c r="K175" s="56"/>
      <c r="L175" s="14"/>
      <c r="M175" s="31" t="s">
        <v>4</v>
      </c>
      <c r="N175" s="14">
        <f>-10*N166*LOG(0.3/(4*PI()*N167*$C$6),10)</f>
        <v>83.773821334190643</v>
      </c>
      <c r="O175" s="14">
        <f>-10*O166*LOG(0.3/(4*PI()*O167*$C$6),10)</f>
        <v>89.794421247470268</v>
      </c>
      <c r="P175" s="14">
        <f>-10*P166*LOG(0.3/(4*PI()*P167*$C$6),10)</f>
        <v>95.815021160749893</v>
      </c>
      <c r="Q175" s="16">
        <f>-10*Q166*LOG(0.3/(4*PI()*Q167*$C$6),10)</f>
        <v>71.172047035626534</v>
      </c>
    </row>
    <row r="176" spans="1:17" x14ac:dyDescent="0.2">
      <c r="A176" s="5" t="s">
        <v>39</v>
      </c>
      <c r="B176" s="56"/>
      <c r="C176" s="14"/>
      <c r="D176" s="31" t="s">
        <v>4</v>
      </c>
      <c r="E176" s="14">
        <f>-E174+E175</f>
        <v>-75.23647862244917</v>
      </c>
      <c r="F176" s="14">
        <f>-F174+F175</f>
        <v>-69.215878709169544</v>
      </c>
      <c r="G176" s="14">
        <f>-G174+G175</f>
        <v>-63.195278795889919</v>
      </c>
      <c r="H176" s="16">
        <f>-H174+H175</f>
        <v>-87.838252921013279</v>
      </c>
      <c r="J176" s="5" t="s">
        <v>39</v>
      </c>
      <c r="K176" s="56"/>
      <c r="L176" s="14"/>
      <c r="M176" s="31" t="s">
        <v>4</v>
      </c>
      <c r="N176" s="14">
        <f>-N174+N175</f>
        <v>-55.336478622449164</v>
      </c>
      <c r="O176" s="14">
        <f>-O174+O175</f>
        <v>-49.315878709169539</v>
      </c>
      <c r="P176" s="14">
        <f>-P174+P175</f>
        <v>-43.295278795889914</v>
      </c>
      <c r="Q176" s="16">
        <f>-Q174+Q175</f>
        <v>-67.938252921013273</v>
      </c>
    </row>
    <row r="177" spans="1:17" x14ac:dyDescent="0.2">
      <c r="A177" s="5" t="s">
        <v>40</v>
      </c>
      <c r="B177" s="56"/>
      <c r="C177" s="14"/>
      <c r="D177" s="31" t="s">
        <v>4</v>
      </c>
      <c r="E177" s="14">
        <f>E175+10*E168*LOG(E169/E167,10)</f>
        <v>95.212961169421931</v>
      </c>
      <c r="F177" s="14">
        <f>F175+10*F168*LOG(F169/F167,10)</f>
        <v>99.728411104381649</v>
      </c>
      <c r="G177" s="14">
        <f>G175+10*G168*LOG(G169/G167,10)</f>
        <v>112.67270091793284</v>
      </c>
      <c r="H177" s="16">
        <f>H175+10*H168*LOG(H169/H167,10)</f>
        <v>120.69568187039806</v>
      </c>
      <c r="J177" s="5" t="s">
        <v>40</v>
      </c>
      <c r="K177" s="56"/>
      <c r="L177" s="14"/>
      <c r="M177" s="31" t="s">
        <v>4</v>
      </c>
      <c r="N177" s="14">
        <f>N175+10*N168*LOG(N169/N167,10)</f>
        <v>95.212961169421931</v>
      </c>
      <c r="O177" s="14">
        <f>O175+10*O168*LOG(O169/O167,10)</f>
        <v>99.728411104381649</v>
      </c>
      <c r="P177" s="14">
        <f>P175+10*P168*LOG(P169/P167,10)</f>
        <v>112.67270091793284</v>
      </c>
      <c r="Q177" s="16">
        <f>Q175+10*Q168*LOG(Q169/Q167,10)</f>
        <v>120.69568187039806</v>
      </c>
    </row>
    <row r="178" spans="1:17" x14ac:dyDescent="0.2">
      <c r="A178" s="5" t="s">
        <v>39</v>
      </c>
      <c r="B178" s="56"/>
      <c r="C178" s="14"/>
      <c r="D178" s="31" t="s">
        <v>4</v>
      </c>
      <c r="E178" s="14">
        <f>-E174+E177</f>
        <v>-63.797338787217882</v>
      </c>
      <c r="F178" s="14">
        <f>-F174+F177</f>
        <v>-59.281888852258163</v>
      </c>
      <c r="G178" s="14">
        <f>-G174+G177</f>
        <v>-46.337599038706969</v>
      </c>
      <c r="H178" s="16">
        <f>-H174+H177</f>
        <v>-38.314618086241751</v>
      </c>
      <c r="J178" s="5" t="s">
        <v>39</v>
      </c>
      <c r="K178" s="56"/>
      <c r="L178" s="14"/>
      <c r="M178" s="31" t="s">
        <v>4</v>
      </c>
      <c r="N178" s="14">
        <f>-N174+N177</f>
        <v>-43.897338787217876</v>
      </c>
      <c r="O178" s="14">
        <f>-O174+O177</f>
        <v>-39.381888852258157</v>
      </c>
      <c r="P178" s="14">
        <f>-P174+P177</f>
        <v>-26.437599038706963</v>
      </c>
      <c r="Q178" s="16">
        <f>-Q174+Q177</f>
        <v>-18.414618086241745</v>
      </c>
    </row>
    <row r="179" spans="1:17" x14ac:dyDescent="0.2">
      <c r="A179" s="4" t="s">
        <v>43</v>
      </c>
      <c r="B179" s="55"/>
      <c r="C179" s="26"/>
      <c r="D179" s="30" t="s">
        <v>6</v>
      </c>
      <c r="E179" s="32">
        <f>IF(E178&lt;0,E$28*POWER(10,-E178/(10*E$29)),IF(E176&lt;0,E$26*POWER(10,-E176/(10*E$27)),0.3*POWER(10,E174/(10*E$25))/(4*PI()*$C$6)))</f>
        <v>3898.2439290412917</v>
      </c>
      <c r="F179" s="32">
        <f>IF(F178&lt;0,F$28*POWER(10,-F178/(10*F$29)),IF(F176&lt;0,F$26*POWER(10,-F176/(10*F$27)),0.3*POWER(10,F174/(10*F$25))/(4*PI()*$C$6)))</f>
        <v>9295.8620876411587</v>
      </c>
      <c r="G179" s="32">
        <f>IF(G178&lt;0,G$28*POWER(10,-G178/(10*G$29)),IF(G176&lt;0,G$26*POWER(10,-G176/(10*G$27)),0.3*POWER(10,G174/(10*G$25))/(4*PI()*$C$6)))</f>
        <v>25969.860960745762</v>
      </c>
      <c r="H179" s="33">
        <f>IF(H178&lt;0,H$28*POWER(10,-H178/(10*H$29)),IF(H176&lt;0,H$26*POWER(10,-H176/(10*H$27)),0.3*POWER(10,H174/(10*H$25))/(4*PI()*$C$6)))</f>
        <v>26875.706258118054</v>
      </c>
      <c r="J179" s="4" t="s">
        <v>43</v>
      </c>
      <c r="K179" s="55"/>
      <c r="L179" s="26"/>
      <c r="M179" s="30" t="s">
        <v>6</v>
      </c>
      <c r="N179" s="32">
        <f>IF(N178&lt;0,N$28*POWER(10,-N178/(10*N$29)),IF(N176&lt;0,N$26*POWER(10,-N176/(10*N$27)),0.3*POWER(10,N174/(10*N$25))/(4*PI()*$C$6)))</f>
        <v>1343.0071151579373</v>
      </c>
      <c r="O179" s="32">
        <f>IF(O178&lt;0,O$28*POWER(10,-O178/(10*O$29)),IF(O176&lt;0,O$26*POWER(10,-O176/(10*O$27)),0.3*POWER(10,O174/(10*O$25))/(4*PI()*$C$6)))</f>
        <v>2783.5912421119097</v>
      </c>
      <c r="P179" s="32">
        <f>IF(P178&lt;0,P$28*POWER(10,-P178/(10*P$29)),IF(P176&lt;0,P$26*POWER(10,-P176/(10*P$27)),0.3*POWER(10,P174/(10*P$25))/(4*PI()*$C$6)))</f>
        <v>6477.9758026992122</v>
      </c>
      <c r="Q179" s="33">
        <f>IF(Q178&lt;0,Q$28*POWER(10,-Q178/(10*Q$29)),IF(Q176&lt;0,Q$26*POWER(10,-Q176/(10*Q$27)),0.3*POWER(10,Q174/(10*Q$25))/(4*PI()*$C$6)))</f>
        <v>4924.054472968035</v>
      </c>
    </row>
    <row r="180" spans="1:17" x14ac:dyDescent="0.2">
      <c r="A180" s="5" t="s">
        <v>44</v>
      </c>
      <c r="B180" s="56"/>
      <c r="C180" s="14"/>
      <c r="D180" s="31"/>
      <c r="E180" s="14"/>
      <c r="F180" s="14"/>
      <c r="G180" s="14"/>
      <c r="H180" s="16"/>
      <c r="J180" s="5" t="s">
        <v>44</v>
      </c>
      <c r="K180" s="56"/>
      <c r="L180" s="14"/>
      <c r="M180" s="31"/>
      <c r="N180" s="14"/>
      <c r="O180" s="14"/>
      <c r="P180" s="14"/>
      <c r="Q180" s="16"/>
    </row>
    <row r="181" spans="1:17" x14ac:dyDescent="0.2">
      <c r="A181" s="5" t="s">
        <v>41</v>
      </c>
      <c r="B181" s="56"/>
      <c r="C181" s="17">
        <v>30</v>
      </c>
      <c r="D181" s="31" t="s">
        <v>4</v>
      </c>
      <c r="E181" s="14">
        <f>$C181</f>
        <v>30</v>
      </c>
      <c r="F181" s="14">
        <f>$C181</f>
        <v>30</v>
      </c>
      <c r="G181" s="14">
        <f>$C181</f>
        <v>30</v>
      </c>
      <c r="H181" s="16">
        <f>$C181</f>
        <v>30</v>
      </c>
      <c r="J181" s="5" t="s">
        <v>41</v>
      </c>
      <c r="K181" s="56"/>
      <c r="L181" s="17">
        <v>30</v>
      </c>
      <c r="M181" s="31" t="s">
        <v>4</v>
      </c>
      <c r="N181" s="14">
        <f>$C181</f>
        <v>30</v>
      </c>
      <c r="O181" s="14">
        <f>$C181</f>
        <v>30</v>
      </c>
      <c r="P181" s="14">
        <f>$C181</f>
        <v>30</v>
      </c>
      <c r="Q181" s="16">
        <f>$C181</f>
        <v>30</v>
      </c>
    </row>
    <row r="182" spans="1:17" x14ac:dyDescent="0.2">
      <c r="A182" s="4" t="s">
        <v>37</v>
      </c>
      <c r="B182" s="55"/>
      <c r="C182" s="44"/>
      <c r="D182" s="30" t="s">
        <v>4</v>
      </c>
      <c r="E182" s="26">
        <f>E174-E181</f>
        <v>129.01029995663981</v>
      </c>
      <c r="F182" s="26">
        <f t="shared" ref="F182" si="102">F174-F181</f>
        <v>129.01029995663981</v>
      </c>
      <c r="G182" s="26">
        <f t="shared" ref="G182" si="103">G174-G181</f>
        <v>129.01029995663981</v>
      </c>
      <c r="H182" s="29">
        <f t="shared" ref="H182" si="104">H174-H181</f>
        <v>129.01029995663981</v>
      </c>
      <c r="J182" s="4" t="s">
        <v>37</v>
      </c>
      <c r="K182" s="55"/>
      <c r="L182" s="44"/>
      <c r="M182" s="30" t="s">
        <v>4</v>
      </c>
      <c r="N182" s="26">
        <f>N174-N181</f>
        <v>109.11029995663981</v>
      </c>
      <c r="O182" s="26">
        <f t="shared" ref="O182" si="105">O174-O181</f>
        <v>109.11029995663981</v>
      </c>
      <c r="P182" s="26">
        <f t="shared" ref="P182" si="106">P174-P181</f>
        <v>109.11029995663981</v>
      </c>
      <c r="Q182" s="29">
        <f t="shared" ref="Q182" si="107">Q174-Q181</f>
        <v>109.11029995663981</v>
      </c>
    </row>
    <row r="183" spans="1:17" x14ac:dyDescent="0.2">
      <c r="A183" s="5" t="s">
        <v>38</v>
      </c>
      <c r="B183" s="56"/>
      <c r="C183" s="14"/>
      <c r="D183" s="31" t="s">
        <v>4</v>
      </c>
      <c r="E183" s="14">
        <f>-10*E$25*LOG(0.3/(4*PI()*E$26*$C$6),10)</f>
        <v>83.773821334190643</v>
      </c>
      <c r="F183" s="14">
        <f>-10*F$25*LOG(0.3/(4*PI()*F$26*$C$6),10)</f>
        <v>89.794421247470268</v>
      </c>
      <c r="G183" s="14">
        <f>-10*G$25*LOG(0.3/(4*PI()*G$26*$C$6),10)</f>
        <v>95.815021160749893</v>
      </c>
      <c r="H183" s="16">
        <f>-10*H$25*LOG(0.3/(4*PI()*H$26*$C$6),10)</f>
        <v>71.172047035626534</v>
      </c>
      <c r="J183" s="5" t="s">
        <v>38</v>
      </c>
      <c r="K183" s="56"/>
      <c r="L183" s="14"/>
      <c r="M183" s="31" t="s">
        <v>4</v>
      </c>
      <c r="N183" s="14">
        <f>-10*N$25*LOG(0.3/(4*PI()*N$26*$C$6),10)</f>
        <v>83.773821334190643</v>
      </c>
      <c r="O183" s="14">
        <f>-10*O$25*LOG(0.3/(4*PI()*O$26*$C$6),10)</f>
        <v>89.794421247470268</v>
      </c>
      <c r="P183" s="14">
        <f>-10*P$25*LOG(0.3/(4*PI()*P$26*$C$6),10)</f>
        <v>95.815021160749893</v>
      </c>
      <c r="Q183" s="16">
        <f>-10*Q$25*LOG(0.3/(4*PI()*Q$26*$C$6),10)</f>
        <v>71.172047035626534</v>
      </c>
    </row>
    <row r="184" spans="1:17" x14ac:dyDescent="0.2">
      <c r="A184" s="5" t="s">
        <v>39</v>
      </c>
      <c r="B184" s="56"/>
      <c r="C184" s="14"/>
      <c r="D184" s="31" t="s">
        <v>4</v>
      </c>
      <c r="E184" s="14">
        <f>-E182+E183</f>
        <v>-45.23647862244917</v>
      </c>
      <c r="F184" s="14">
        <f>-F182+F183</f>
        <v>-39.215878709169544</v>
      </c>
      <c r="G184" s="14">
        <f>-G182+G183</f>
        <v>-33.195278795889919</v>
      </c>
      <c r="H184" s="16">
        <f>-H182+H183</f>
        <v>-57.838252921013279</v>
      </c>
      <c r="J184" s="5" t="s">
        <v>39</v>
      </c>
      <c r="K184" s="56"/>
      <c r="L184" s="14"/>
      <c r="M184" s="31" t="s">
        <v>4</v>
      </c>
      <c r="N184" s="14">
        <f>-N182+N183</f>
        <v>-25.336478622449164</v>
      </c>
      <c r="O184" s="14">
        <f>-O182+O183</f>
        <v>-19.315878709169539</v>
      </c>
      <c r="P184" s="14">
        <f>-P182+P183</f>
        <v>-13.295278795889914</v>
      </c>
      <c r="Q184" s="16">
        <f>-Q182+Q183</f>
        <v>-37.938252921013273</v>
      </c>
    </row>
    <row r="185" spans="1:17" x14ac:dyDescent="0.2">
      <c r="A185" s="5" t="s">
        <v>40</v>
      </c>
      <c r="B185" s="56"/>
      <c r="C185" s="14"/>
      <c r="D185" s="31" t="s">
        <v>4</v>
      </c>
      <c r="E185" s="14">
        <f>E183+10*E$27*LOG(E$28/E$26,10)</f>
        <v>95.212961169421931</v>
      </c>
      <c r="F185" s="14">
        <f>F183+10*F$27*LOG(F$28/F$26,10)</f>
        <v>99.728411104381649</v>
      </c>
      <c r="G185" s="14">
        <f>G183+10*G$27*LOG(G$28/G$26,10)</f>
        <v>112.67270091793284</v>
      </c>
      <c r="H185" s="16">
        <f>H183+10*H$27*LOG(H$28/H$26,10)</f>
        <v>120.69568187039806</v>
      </c>
      <c r="J185" s="5" t="s">
        <v>40</v>
      </c>
      <c r="K185" s="56"/>
      <c r="L185" s="14"/>
      <c r="M185" s="31" t="s">
        <v>4</v>
      </c>
      <c r="N185" s="14">
        <f>N183+10*N$27*LOG(N$28/N$26,10)</f>
        <v>95.212961169421931</v>
      </c>
      <c r="O185" s="14">
        <f>O183+10*O$27*LOG(O$28/O$26,10)</f>
        <v>99.728411104381649</v>
      </c>
      <c r="P185" s="14">
        <f>P183+10*P$27*LOG(P$28/P$26,10)</f>
        <v>112.67270091793284</v>
      </c>
      <c r="Q185" s="16">
        <f>Q183+10*Q$27*LOG(Q$28/Q$26,10)</f>
        <v>120.69568187039806</v>
      </c>
    </row>
    <row r="186" spans="1:17" x14ac:dyDescent="0.2">
      <c r="A186" s="5" t="s">
        <v>39</v>
      </c>
      <c r="B186" s="56"/>
      <c r="C186" s="14"/>
      <c r="D186" s="31" t="s">
        <v>4</v>
      </c>
      <c r="E186" s="14">
        <f>-E182+E185</f>
        <v>-33.797338787217882</v>
      </c>
      <c r="F186" s="14">
        <f>-F182+F185</f>
        <v>-29.281888852258163</v>
      </c>
      <c r="G186" s="14">
        <f>-G182+G185</f>
        <v>-16.337599038706969</v>
      </c>
      <c r="H186" s="16">
        <f>-H182+H185</f>
        <v>-8.3146180862417509</v>
      </c>
      <c r="J186" s="5" t="s">
        <v>39</v>
      </c>
      <c r="K186" s="56"/>
      <c r="L186" s="14"/>
      <c r="M186" s="31" t="s">
        <v>4</v>
      </c>
      <c r="N186" s="14">
        <f>-N182+N185</f>
        <v>-13.897338787217876</v>
      </c>
      <c r="O186" s="14">
        <f>-O182+O185</f>
        <v>-9.3818888522581574</v>
      </c>
      <c r="P186" s="14">
        <f>-P182+P185</f>
        <v>3.5624009612930365</v>
      </c>
      <c r="Q186" s="16">
        <f>-Q182+Q185</f>
        <v>11.585381913758255</v>
      </c>
    </row>
    <row r="187" spans="1:17" ht="12" thickBot="1" x14ac:dyDescent="0.25">
      <c r="A187" s="6" t="s">
        <v>43</v>
      </c>
      <c r="B187" s="57"/>
      <c r="C187" s="18"/>
      <c r="D187" s="34" t="s">
        <v>6</v>
      </c>
      <c r="E187" s="35">
        <f>IF(E186&lt;0,E$28*POWER(10,-E186/(10*E$29)),IF(E184&lt;0,E$26*POWER(10,-E184/(10*E$27)),0.3*POWER(10,E182/(10*E$25))/(4*PI()*$C$6)))</f>
        <v>781.97810393214684</v>
      </c>
      <c r="F187" s="35">
        <f>IF(F186&lt;0,F$28*POWER(10,-F186/(10*F$29)),IF(F184&lt;0,F$26*POWER(10,-F184/(10*F$27)),0.3*POWER(10,F182/(10*F$25))/(4*PI()*$C$6)))</f>
        <v>1509.440462861802</v>
      </c>
      <c r="G187" s="35">
        <f>IF(G186&lt;0,G$28*POWER(10,-G186/(10*G$29)),IF(G184&lt;0,G$26*POWER(10,-G184/(10*G$27)),0.3*POWER(10,G182/(10*G$25))/(4*PI()*$C$6)))</f>
        <v>3201.6858409219212</v>
      </c>
      <c r="H187" s="36">
        <f>IF(H186&lt;0,H$28*POWER(10,-H186/(10*H$29)),IF(H184&lt;0,H$26*POWER(10,-H184/(10*H$27)),0.3*POWER(10,H182/(10*H$25))/(4*PI()*$C$6)))</f>
        <v>2080.8883302066693</v>
      </c>
      <c r="J187" s="6" t="s">
        <v>43</v>
      </c>
      <c r="K187" s="57"/>
      <c r="L187" s="18"/>
      <c r="M187" s="34" t="s">
        <v>6</v>
      </c>
      <c r="N187" s="35">
        <f>IF(N186&lt;0,N$28*POWER(10,-N186/(10*N$29)),IF(N184&lt;0,N$26*POWER(10,-N184/(10*N$27)),0.3*POWER(10,N182/(10*N$25))/(4*PI()*$C$6)))</f>
        <v>269.40391022089426</v>
      </c>
      <c r="O187" s="35">
        <f>IF(O186&lt;0,O$28*POWER(10,-O186/(10*O$29)),IF(O184&lt;0,O$26*POWER(10,-O184/(10*O$27)),0.3*POWER(10,O182/(10*O$25))/(4*PI()*$C$6)))</f>
        <v>451.99307103507613</v>
      </c>
      <c r="P187" s="35">
        <f>IF(P186&lt;0,P$28*POWER(10,-P186/(10*P$29)),IF(P184&lt;0,P$26*POWER(10,-P184/(10*P$27)),0.3*POWER(10,P182/(10*P$25))/(4*PI()*$C$6)))</f>
        <v>763.96128559146871</v>
      </c>
      <c r="Q187" s="36">
        <f>IF(Q186&lt;0,Q$28*POWER(10,-Q186/(10*Q$29)),IF(Q184&lt;0,Q$26*POWER(10,-Q184/(10*Q$27)),0.3*POWER(10,Q182/(10*Q$25))/(4*PI()*$C$6)))</f>
        <v>381.2516549962707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7"/>
  <sheetViews>
    <sheetView topLeftCell="A154" zoomScale="85" zoomScaleNormal="85" workbookViewId="0">
      <selection activeCell="L182" sqref="L182"/>
    </sheetView>
  </sheetViews>
  <sheetFormatPr defaultColWidth="11.5703125" defaultRowHeight="11.25" x14ac:dyDescent="0.2"/>
  <cols>
    <col min="1" max="1" width="45.28515625" style="1" customWidth="1"/>
    <col min="2" max="2" width="7.28515625" style="1" customWidth="1"/>
    <col min="3" max="3" width="6.5703125" style="37" customWidth="1"/>
    <col min="4" max="4" width="8.7109375" style="37" customWidth="1"/>
    <col min="5" max="5" width="7.5703125" style="37" customWidth="1"/>
    <col min="6" max="6" width="8.7109375" style="37" customWidth="1"/>
    <col min="7" max="7" width="7.42578125" style="37" customWidth="1"/>
    <col min="8" max="8" width="7.28515625" style="37" customWidth="1"/>
    <col min="9" max="9" width="11.5703125" style="1"/>
    <col min="10" max="10" width="44.7109375" style="1" customWidth="1"/>
    <col min="11" max="11" width="8.5703125" style="1" customWidth="1"/>
    <col min="12" max="12" width="7" style="1" customWidth="1"/>
    <col min="13" max="13" width="8.28515625" style="1" customWidth="1"/>
    <col min="14" max="14" width="8.85546875" style="1" customWidth="1"/>
    <col min="15" max="15" width="8.28515625" style="1" customWidth="1"/>
    <col min="16" max="16" width="7.42578125" style="1" customWidth="1"/>
    <col min="17" max="17" width="8.85546875" style="1" customWidth="1"/>
    <col min="18" max="16384" width="11.5703125" style="1"/>
  </cols>
  <sheetData>
    <row r="1" spans="1:17" x14ac:dyDescent="0.2">
      <c r="A1" s="45" t="s">
        <v>50</v>
      </c>
      <c r="B1" s="45" t="s">
        <v>65</v>
      </c>
      <c r="J1" s="45" t="s">
        <v>50</v>
      </c>
      <c r="K1" s="45" t="s">
        <v>65</v>
      </c>
    </row>
    <row r="2" spans="1:17" x14ac:dyDescent="0.2">
      <c r="A2" s="45"/>
      <c r="B2" s="45" t="s">
        <v>0</v>
      </c>
      <c r="J2" s="45"/>
      <c r="K2" s="45" t="s">
        <v>0</v>
      </c>
    </row>
    <row r="3" spans="1:17" x14ac:dyDescent="0.2">
      <c r="A3" s="45"/>
      <c r="B3" s="45" t="s">
        <v>53</v>
      </c>
      <c r="J3" s="45"/>
      <c r="K3" s="45" t="s">
        <v>55</v>
      </c>
    </row>
    <row r="4" spans="1:17" s="45" customFormat="1" x14ac:dyDescent="0.2">
      <c r="A4" s="45" t="s">
        <v>52</v>
      </c>
      <c r="B4" s="45" t="s">
        <v>56</v>
      </c>
      <c r="C4" s="46"/>
      <c r="D4" s="46"/>
      <c r="E4" s="46"/>
      <c r="F4" s="46"/>
      <c r="G4" s="46"/>
      <c r="H4" s="46"/>
      <c r="J4" s="45" t="s">
        <v>52</v>
      </c>
      <c r="K4" s="45" t="s">
        <v>56</v>
      </c>
    </row>
    <row r="5" spans="1:17" ht="12" thickBot="1" x14ac:dyDescent="0.25">
      <c r="L5" s="37"/>
      <c r="M5" s="37"/>
      <c r="N5" s="37"/>
      <c r="O5" s="37"/>
      <c r="P5" s="37"/>
      <c r="Q5" s="37"/>
    </row>
    <row r="6" spans="1:17" ht="12" thickBot="1" x14ac:dyDescent="0.25">
      <c r="A6" s="69" t="s">
        <v>8</v>
      </c>
      <c r="B6" s="70"/>
      <c r="C6" s="71">
        <v>5.76</v>
      </c>
      <c r="D6" s="71"/>
      <c r="E6" s="71" t="s">
        <v>9</v>
      </c>
      <c r="F6" s="71">
        <f>300000000/C6/10^9</f>
        <v>5.2083333333333336E-2</v>
      </c>
      <c r="G6" s="71"/>
      <c r="H6" s="72"/>
      <c r="J6" s="69" t="s">
        <v>8</v>
      </c>
      <c r="K6" s="70"/>
      <c r="L6" s="71">
        <v>5.76</v>
      </c>
      <c r="M6" s="71"/>
      <c r="N6" s="71" t="s">
        <v>9</v>
      </c>
      <c r="O6" s="71">
        <f>300000000/L6/10^9</f>
        <v>5.2083333333333336E-2</v>
      </c>
      <c r="P6" s="71"/>
      <c r="Q6" s="72"/>
    </row>
    <row r="7" spans="1:17" x14ac:dyDescent="0.2">
      <c r="A7" s="3" t="s">
        <v>10</v>
      </c>
      <c r="B7" s="54"/>
      <c r="C7" s="9" t="s">
        <v>11</v>
      </c>
      <c r="D7" s="9" t="s">
        <v>12</v>
      </c>
      <c r="E7" s="10" t="s">
        <v>13</v>
      </c>
      <c r="F7" s="10" t="s">
        <v>14</v>
      </c>
      <c r="G7" s="11" t="s">
        <v>15</v>
      </c>
      <c r="H7" s="12" t="s">
        <v>16</v>
      </c>
      <c r="J7" s="3" t="s">
        <v>10</v>
      </c>
      <c r="K7" s="54"/>
      <c r="L7" s="9" t="s">
        <v>11</v>
      </c>
      <c r="M7" s="9" t="s">
        <v>12</v>
      </c>
      <c r="N7" s="10" t="s">
        <v>13</v>
      </c>
      <c r="O7" s="10" t="s">
        <v>14</v>
      </c>
      <c r="P7" s="11" t="s">
        <v>15</v>
      </c>
      <c r="Q7" s="12" t="s">
        <v>16</v>
      </c>
    </row>
    <row r="8" spans="1:17" x14ac:dyDescent="0.2">
      <c r="A8" s="4" t="s">
        <v>17</v>
      </c>
      <c r="B8" s="55"/>
      <c r="C8" s="14"/>
      <c r="D8" s="31"/>
      <c r="E8" s="31"/>
      <c r="F8" s="31"/>
      <c r="G8" s="31"/>
      <c r="H8" s="15"/>
      <c r="J8" s="4" t="s">
        <v>17</v>
      </c>
      <c r="K8" s="55"/>
      <c r="L8" s="14"/>
      <c r="M8" s="31"/>
      <c r="N8" s="31"/>
      <c r="O8" s="31"/>
      <c r="P8" s="31"/>
      <c r="Q8" s="15"/>
    </row>
    <row r="9" spans="1:17" x14ac:dyDescent="0.2">
      <c r="A9" s="5" t="s">
        <v>18</v>
      </c>
      <c r="B9" s="56"/>
      <c r="C9" s="13">
        <v>1</v>
      </c>
      <c r="D9" s="31" t="s">
        <v>5</v>
      </c>
      <c r="E9" s="14">
        <f>C9</f>
        <v>1</v>
      </c>
      <c r="F9" s="14">
        <f>E9</f>
        <v>1</v>
      </c>
      <c r="G9" s="14">
        <f>F9</f>
        <v>1</v>
      </c>
      <c r="H9" s="15">
        <f>G9</f>
        <v>1</v>
      </c>
      <c r="J9" s="5" t="s">
        <v>18</v>
      </c>
      <c r="K9" s="56"/>
      <c r="L9" s="13">
        <v>1</v>
      </c>
      <c r="M9" s="31" t="s">
        <v>5</v>
      </c>
      <c r="N9" s="14">
        <f>L9</f>
        <v>1</v>
      </c>
      <c r="O9" s="14">
        <f>N9</f>
        <v>1</v>
      </c>
      <c r="P9" s="14">
        <f>O9</f>
        <v>1</v>
      </c>
      <c r="Q9" s="15">
        <f>P9</f>
        <v>1</v>
      </c>
    </row>
    <row r="10" spans="1:17" x14ac:dyDescent="0.2">
      <c r="A10" s="5" t="s">
        <v>19</v>
      </c>
      <c r="B10" s="56"/>
      <c r="C10" s="13">
        <v>26</v>
      </c>
      <c r="D10" s="31" t="s">
        <v>2</v>
      </c>
      <c r="E10" s="14">
        <f>$C10</f>
        <v>26</v>
      </c>
      <c r="F10" s="14">
        <f>$C10</f>
        <v>26</v>
      </c>
      <c r="G10" s="14">
        <f>$C10</f>
        <v>26</v>
      </c>
      <c r="H10" s="16">
        <f>$C10</f>
        <v>26</v>
      </c>
      <c r="J10" s="5" t="s">
        <v>19</v>
      </c>
      <c r="K10" s="56"/>
      <c r="L10" s="13">
        <v>26</v>
      </c>
      <c r="M10" s="31" t="s">
        <v>2</v>
      </c>
      <c r="N10" s="14">
        <f>$C10</f>
        <v>26</v>
      </c>
      <c r="O10" s="14">
        <f>$C10</f>
        <v>26</v>
      </c>
      <c r="P10" s="14">
        <f>$C10</f>
        <v>26</v>
      </c>
      <c r="Q10" s="16">
        <f>$C10</f>
        <v>26</v>
      </c>
    </row>
    <row r="11" spans="1:17" x14ac:dyDescent="0.2">
      <c r="A11" s="5" t="s">
        <v>20</v>
      </c>
      <c r="B11" s="56"/>
      <c r="C11" s="13">
        <v>0</v>
      </c>
      <c r="D11" s="31" t="s">
        <v>4</v>
      </c>
      <c r="E11" s="14">
        <f>$C11</f>
        <v>0</v>
      </c>
      <c r="F11" s="14">
        <f t="shared" ref="F11:H12" si="0">$C11</f>
        <v>0</v>
      </c>
      <c r="G11" s="14">
        <f t="shared" si="0"/>
        <v>0</v>
      </c>
      <c r="H11" s="16">
        <f t="shared" si="0"/>
        <v>0</v>
      </c>
      <c r="J11" s="5" t="s">
        <v>20</v>
      </c>
      <c r="K11" s="56"/>
      <c r="L11" s="13">
        <v>5</v>
      </c>
      <c r="M11" s="31" t="s">
        <v>4</v>
      </c>
      <c r="N11" s="14">
        <f>$L11</f>
        <v>5</v>
      </c>
      <c r="O11" s="14">
        <f t="shared" ref="O11:Q11" si="1">$L11</f>
        <v>5</v>
      </c>
      <c r="P11" s="14">
        <f t="shared" si="1"/>
        <v>5</v>
      </c>
      <c r="Q11" s="16">
        <f t="shared" si="1"/>
        <v>5</v>
      </c>
    </row>
    <row r="12" spans="1:17" x14ac:dyDescent="0.2">
      <c r="A12" s="5" t="s">
        <v>21</v>
      </c>
      <c r="B12" s="56"/>
      <c r="C12" s="13">
        <v>15</v>
      </c>
      <c r="D12" s="31" t="s">
        <v>4</v>
      </c>
      <c r="E12" s="14">
        <f>$C12</f>
        <v>15</v>
      </c>
      <c r="F12" s="14">
        <f t="shared" si="0"/>
        <v>15</v>
      </c>
      <c r="G12" s="14">
        <f t="shared" si="0"/>
        <v>15</v>
      </c>
      <c r="H12" s="16">
        <f t="shared" si="0"/>
        <v>15</v>
      </c>
      <c r="J12" s="5" t="s">
        <v>21</v>
      </c>
      <c r="K12" s="56"/>
      <c r="L12" s="13">
        <v>15</v>
      </c>
      <c r="M12" s="31" t="s">
        <v>4</v>
      </c>
      <c r="N12" s="14">
        <f>$C12</f>
        <v>15</v>
      </c>
      <c r="O12" s="14">
        <f t="shared" ref="O12:Q12" si="2">$C12</f>
        <v>15</v>
      </c>
      <c r="P12" s="14">
        <f t="shared" si="2"/>
        <v>15</v>
      </c>
      <c r="Q12" s="16">
        <f t="shared" si="2"/>
        <v>15</v>
      </c>
    </row>
    <row r="13" spans="1:17" x14ac:dyDescent="0.2">
      <c r="A13" s="5" t="s">
        <v>22</v>
      </c>
      <c r="B13" s="56" t="s">
        <v>48</v>
      </c>
      <c r="C13" s="17">
        <v>0</v>
      </c>
      <c r="D13" s="31" t="s">
        <v>3</v>
      </c>
      <c r="E13" s="14">
        <v>0</v>
      </c>
      <c r="F13" s="14">
        <v>0</v>
      </c>
      <c r="G13" s="14">
        <v>0</v>
      </c>
      <c r="H13" s="16">
        <v>0</v>
      </c>
      <c r="J13" s="5" t="s">
        <v>22</v>
      </c>
      <c r="K13" s="56"/>
      <c r="L13" s="17">
        <v>0</v>
      </c>
      <c r="M13" s="31" t="s">
        <v>3</v>
      </c>
      <c r="N13" s="14">
        <v>0</v>
      </c>
      <c r="O13" s="14">
        <v>0</v>
      </c>
      <c r="P13" s="14">
        <v>0</v>
      </c>
      <c r="Q13" s="16">
        <v>0</v>
      </c>
    </row>
    <row r="14" spans="1:17" ht="12" thickBot="1" x14ac:dyDescent="0.25">
      <c r="A14" s="6" t="s">
        <v>46</v>
      </c>
      <c r="B14" s="57" t="s">
        <v>47</v>
      </c>
      <c r="C14" s="18"/>
      <c r="D14" s="34" t="s">
        <v>2</v>
      </c>
      <c r="E14" s="18">
        <f>E10-SUM(E11:E13)</f>
        <v>11</v>
      </c>
      <c r="F14" s="18">
        <f t="shared" ref="F14:H14" si="3">F10-SUM(F11:F13)</f>
        <v>11</v>
      </c>
      <c r="G14" s="18">
        <f t="shared" si="3"/>
        <v>11</v>
      </c>
      <c r="H14" s="19">
        <f t="shared" si="3"/>
        <v>11</v>
      </c>
      <c r="J14" s="6" t="s">
        <v>23</v>
      </c>
      <c r="K14" s="57"/>
      <c r="L14" s="18"/>
      <c r="M14" s="34" t="s">
        <v>24</v>
      </c>
      <c r="N14" s="18">
        <f>N10-SUM(N11:N13)</f>
        <v>6</v>
      </c>
      <c r="O14" s="18">
        <f t="shared" ref="O14:Q14" si="4">O10-SUM(O11:O13)</f>
        <v>6</v>
      </c>
      <c r="P14" s="18">
        <f t="shared" si="4"/>
        <v>6</v>
      </c>
      <c r="Q14" s="19">
        <f t="shared" si="4"/>
        <v>6</v>
      </c>
    </row>
    <row r="15" spans="1:17" s="82" customFormat="1" ht="12" thickBot="1" x14ac:dyDescent="0.25">
      <c r="A15" s="75"/>
      <c r="B15" s="75"/>
      <c r="C15" s="78"/>
      <c r="D15" s="79"/>
      <c r="E15" s="20"/>
      <c r="F15" s="20"/>
      <c r="G15" s="20"/>
      <c r="H15" s="79"/>
      <c r="J15" s="75"/>
      <c r="K15" s="75"/>
      <c r="L15" s="78"/>
      <c r="M15" s="79"/>
      <c r="N15" s="20"/>
      <c r="O15" s="20"/>
      <c r="P15" s="20"/>
      <c r="Q15" s="79"/>
    </row>
    <row r="16" spans="1:17" x14ac:dyDescent="0.2">
      <c r="A16" s="7" t="s">
        <v>42</v>
      </c>
      <c r="B16" s="58"/>
      <c r="C16" s="21"/>
      <c r="D16" s="40"/>
      <c r="E16" s="21"/>
      <c r="F16" s="21"/>
      <c r="G16" s="21"/>
      <c r="H16" s="41"/>
      <c r="J16" s="7" t="s">
        <v>42</v>
      </c>
      <c r="K16" s="58"/>
      <c r="L16" s="21"/>
      <c r="M16" s="40"/>
      <c r="N16" s="21"/>
      <c r="O16" s="21"/>
      <c r="P16" s="21"/>
      <c r="Q16" s="41"/>
    </row>
    <row r="17" spans="1:17" x14ac:dyDescent="0.2">
      <c r="A17" s="5" t="s">
        <v>25</v>
      </c>
      <c r="B17" s="55"/>
      <c r="C17" s="22">
        <v>2.7000000000000001E-3</v>
      </c>
      <c r="D17" s="31" t="s">
        <v>5</v>
      </c>
      <c r="E17" s="51">
        <f t="shared" ref="E17:H19" si="5">$C17</f>
        <v>2.7000000000000001E-3</v>
      </c>
      <c r="F17" s="51">
        <f t="shared" si="5"/>
        <v>2.7000000000000001E-3</v>
      </c>
      <c r="G17" s="51">
        <f t="shared" si="5"/>
        <v>2.7000000000000001E-3</v>
      </c>
      <c r="H17" s="52">
        <f t="shared" si="5"/>
        <v>2.7000000000000001E-3</v>
      </c>
      <c r="J17" s="5" t="s">
        <v>25</v>
      </c>
      <c r="K17" s="55"/>
      <c r="L17" s="22">
        <v>2.7000000000000001E-3</v>
      </c>
      <c r="M17" s="31" t="s">
        <v>5</v>
      </c>
      <c r="N17" s="23">
        <f t="shared" ref="N17:Q19" si="6">$C17</f>
        <v>2.7000000000000001E-3</v>
      </c>
      <c r="O17" s="23">
        <f t="shared" si="6"/>
        <v>2.7000000000000001E-3</v>
      </c>
      <c r="P17" s="23">
        <f t="shared" si="6"/>
        <v>2.7000000000000001E-3</v>
      </c>
      <c r="Q17" s="24">
        <f t="shared" si="6"/>
        <v>2.7000000000000001E-3</v>
      </c>
    </row>
    <row r="18" spans="1:17" x14ac:dyDescent="0.2">
      <c r="A18" s="5" t="s">
        <v>26</v>
      </c>
      <c r="B18" s="56"/>
      <c r="C18" s="22">
        <v>-139</v>
      </c>
      <c r="D18" s="31" t="s">
        <v>2</v>
      </c>
      <c r="E18" s="14">
        <f t="shared" si="5"/>
        <v>-139</v>
      </c>
      <c r="F18" s="14">
        <f t="shared" si="5"/>
        <v>-139</v>
      </c>
      <c r="G18" s="14">
        <f t="shared" si="5"/>
        <v>-139</v>
      </c>
      <c r="H18" s="16">
        <f t="shared" si="5"/>
        <v>-139</v>
      </c>
      <c r="J18" s="5" t="s">
        <v>26</v>
      </c>
      <c r="K18" s="56"/>
      <c r="L18" s="22">
        <v>-139</v>
      </c>
      <c r="M18" s="31" t="s">
        <v>2</v>
      </c>
      <c r="N18" s="14">
        <f t="shared" si="6"/>
        <v>-139</v>
      </c>
      <c r="O18" s="14">
        <f t="shared" si="6"/>
        <v>-139</v>
      </c>
      <c r="P18" s="14">
        <f t="shared" si="6"/>
        <v>-139</v>
      </c>
      <c r="Q18" s="16">
        <f t="shared" si="6"/>
        <v>-139</v>
      </c>
    </row>
    <row r="19" spans="1:17" x14ac:dyDescent="0.2">
      <c r="A19" s="5" t="s">
        <v>27</v>
      </c>
      <c r="B19" s="56"/>
      <c r="C19" s="22">
        <v>33</v>
      </c>
      <c r="D19" s="31" t="s">
        <v>3</v>
      </c>
      <c r="E19" s="14">
        <f t="shared" si="5"/>
        <v>33</v>
      </c>
      <c r="F19" s="14">
        <f t="shared" si="5"/>
        <v>33</v>
      </c>
      <c r="G19" s="14">
        <f t="shared" si="5"/>
        <v>33</v>
      </c>
      <c r="H19" s="16">
        <f t="shared" si="5"/>
        <v>33</v>
      </c>
      <c r="J19" s="5" t="s">
        <v>27</v>
      </c>
      <c r="K19" s="56"/>
      <c r="L19" s="22">
        <v>33</v>
      </c>
      <c r="M19" s="31" t="s">
        <v>3</v>
      </c>
      <c r="N19" s="14">
        <f t="shared" si="6"/>
        <v>33</v>
      </c>
      <c r="O19" s="14">
        <f t="shared" si="6"/>
        <v>33</v>
      </c>
      <c r="P19" s="14">
        <f t="shared" si="6"/>
        <v>33</v>
      </c>
      <c r="Q19" s="16">
        <f t="shared" si="6"/>
        <v>33</v>
      </c>
    </row>
    <row r="20" spans="1:17" ht="12" thickBot="1" x14ac:dyDescent="0.25">
      <c r="A20" s="6" t="s">
        <v>28</v>
      </c>
      <c r="B20" s="57"/>
      <c r="C20" s="42"/>
      <c r="D20" s="34" t="s">
        <v>2</v>
      </c>
      <c r="E20" s="18">
        <f>E18-E19</f>
        <v>-172</v>
      </c>
      <c r="F20" s="18">
        <f t="shared" ref="F20:H20" si="7">F18-F19</f>
        <v>-172</v>
      </c>
      <c r="G20" s="18">
        <f t="shared" si="7"/>
        <v>-172</v>
      </c>
      <c r="H20" s="19">
        <f t="shared" si="7"/>
        <v>-172</v>
      </c>
      <c r="J20" s="6" t="s">
        <v>28</v>
      </c>
      <c r="K20" s="57"/>
      <c r="L20" s="42"/>
      <c r="M20" s="34" t="s">
        <v>24</v>
      </c>
      <c r="N20" s="18">
        <f>N18-N19</f>
        <v>-172</v>
      </c>
      <c r="O20" s="18">
        <f t="shared" ref="O20:Q20" si="8">O18-O19</f>
        <v>-172</v>
      </c>
      <c r="P20" s="18">
        <f t="shared" si="8"/>
        <v>-172</v>
      </c>
      <c r="Q20" s="19">
        <f t="shared" si="8"/>
        <v>-172</v>
      </c>
    </row>
    <row r="21" spans="1:17" s="82" customFormat="1" ht="12" thickBot="1" x14ac:dyDescent="0.25">
      <c r="A21" s="73"/>
      <c r="B21" s="73"/>
      <c r="C21" s="80"/>
      <c r="D21" s="81"/>
      <c r="E21" s="49"/>
      <c r="F21" s="49"/>
      <c r="G21" s="49"/>
      <c r="H21" s="49"/>
      <c r="J21" s="73"/>
      <c r="K21" s="73"/>
      <c r="L21" s="80"/>
      <c r="M21" s="81"/>
      <c r="N21" s="49"/>
      <c r="O21" s="49"/>
      <c r="P21" s="49"/>
      <c r="Q21" s="49"/>
    </row>
    <row r="22" spans="1:17" ht="12" thickBot="1" x14ac:dyDescent="0.25">
      <c r="A22" s="61" t="s">
        <v>7</v>
      </c>
      <c r="B22" s="62" t="s">
        <v>49</v>
      </c>
      <c r="C22" s="63"/>
      <c r="D22" s="64" t="s">
        <v>4</v>
      </c>
      <c r="E22" s="65">
        <f>10*LOG($C17/$C9)</f>
        <v>-25.686362358410125</v>
      </c>
      <c r="F22" s="65">
        <f t="shared" ref="F22:H22" si="9">10*LOG($C17/$C9)</f>
        <v>-25.686362358410125</v>
      </c>
      <c r="G22" s="65">
        <f t="shared" si="9"/>
        <v>-25.686362358410125</v>
      </c>
      <c r="H22" s="66">
        <f t="shared" si="9"/>
        <v>-25.686362358410125</v>
      </c>
      <c r="I22" s="53"/>
      <c r="J22" s="61" t="s">
        <v>7</v>
      </c>
      <c r="K22" s="62" t="s">
        <v>49</v>
      </c>
      <c r="L22" s="63"/>
      <c r="M22" s="64" t="s">
        <v>4</v>
      </c>
      <c r="N22" s="65">
        <f>10*LOG($C17/$C9)</f>
        <v>-25.686362358410125</v>
      </c>
      <c r="O22" s="65">
        <f t="shared" ref="O22:Q22" si="10">10*LOG($C17/$C9)</f>
        <v>-25.686362358410125</v>
      </c>
      <c r="P22" s="65">
        <f t="shared" si="10"/>
        <v>-25.686362358410125</v>
      </c>
      <c r="Q22" s="66">
        <f t="shared" si="10"/>
        <v>-25.686362358410125</v>
      </c>
    </row>
    <row r="23" spans="1:17" s="82" customFormat="1" ht="12" thickBot="1" x14ac:dyDescent="0.25">
      <c r="A23" s="75"/>
      <c r="B23" s="75"/>
      <c r="C23" s="20"/>
      <c r="D23" s="79"/>
      <c r="E23" s="20"/>
      <c r="F23" s="20"/>
      <c r="G23" s="20"/>
      <c r="H23" s="79"/>
      <c r="J23" s="75"/>
      <c r="K23" s="75"/>
      <c r="L23" s="20"/>
      <c r="M23" s="79"/>
      <c r="N23" s="20"/>
      <c r="O23" s="20"/>
      <c r="P23" s="20"/>
      <c r="Q23" s="79"/>
    </row>
    <row r="24" spans="1:17" x14ac:dyDescent="0.2">
      <c r="A24" s="7" t="s">
        <v>29</v>
      </c>
      <c r="B24" s="58"/>
      <c r="C24" s="25"/>
      <c r="D24" s="43"/>
      <c r="E24" s="25"/>
      <c r="F24" s="25"/>
      <c r="G24" s="25"/>
      <c r="H24" s="41"/>
      <c r="J24" s="7" t="s">
        <v>29</v>
      </c>
      <c r="K24" s="58"/>
      <c r="L24" s="25"/>
      <c r="M24" s="43"/>
      <c r="N24" s="25"/>
      <c r="O24" s="25"/>
      <c r="P24" s="25"/>
      <c r="Q24" s="41"/>
    </row>
    <row r="25" spans="1:17" x14ac:dyDescent="0.2">
      <c r="A25" s="5" t="s">
        <v>30</v>
      </c>
      <c r="B25" s="56"/>
      <c r="C25" s="26"/>
      <c r="D25" s="30"/>
      <c r="E25" s="23">
        <v>2</v>
      </c>
      <c r="F25" s="23">
        <v>2</v>
      </c>
      <c r="G25" s="23">
        <v>2</v>
      </c>
      <c r="H25" s="24">
        <v>2</v>
      </c>
      <c r="J25" s="5" t="s">
        <v>30</v>
      </c>
      <c r="K25" s="56"/>
      <c r="L25" s="26"/>
      <c r="M25" s="30"/>
      <c r="N25" s="23">
        <v>2</v>
      </c>
      <c r="O25" s="23">
        <v>2</v>
      </c>
      <c r="P25" s="23">
        <v>2</v>
      </c>
      <c r="Q25" s="24">
        <v>2</v>
      </c>
    </row>
    <row r="26" spans="1:17" x14ac:dyDescent="0.2">
      <c r="A26" s="5" t="s">
        <v>31</v>
      </c>
      <c r="B26" s="56"/>
      <c r="C26" s="26"/>
      <c r="D26" s="30"/>
      <c r="E26" s="14">
        <v>64</v>
      </c>
      <c r="F26" s="14">
        <v>128</v>
      </c>
      <c r="G26" s="14">
        <v>256</v>
      </c>
      <c r="H26" s="16">
        <v>15</v>
      </c>
      <c r="J26" s="5" t="s">
        <v>31</v>
      </c>
      <c r="K26" s="56"/>
      <c r="L26" s="26"/>
      <c r="M26" s="30"/>
      <c r="N26" s="14">
        <v>64</v>
      </c>
      <c r="O26" s="14">
        <v>128</v>
      </c>
      <c r="P26" s="14">
        <v>256</v>
      </c>
      <c r="Q26" s="16">
        <v>15</v>
      </c>
    </row>
    <row r="27" spans="1:17" x14ac:dyDescent="0.2">
      <c r="A27" s="5" t="s">
        <v>32</v>
      </c>
      <c r="B27" s="56"/>
      <c r="C27" s="26"/>
      <c r="D27" s="30"/>
      <c r="E27" s="23">
        <v>3.8</v>
      </c>
      <c r="F27" s="23">
        <v>3.3</v>
      </c>
      <c r="G27" s="23">
        <v>2.8</v>
      </c>
      <c r="H27" s="24">
        <v>2.7</v>
      </c>
      <c r="J27" s="5" t="s">
        <v>32</v>
      </c>
      <c r="K27" s="56"/>
      <c r="L27" s="26"/>
      <c r="M27" s="30"/>
      <c r="N27" s="23">
        <v>3.8</v>
      </c>
      <c r="O27" s="23">
        <v>3.3</v>
      </c>
      <c r="P27" s="23">
        <v>2.8</v>
      </c>
      <c r="Q27" s="24">
        <v>2.7</v>
      </c>
    </row>
    <row r="28" spans="1:17" x14ac:dyDescent="0.2">
      <c r="A28" s="5" t="s">
        <v>33</v>
      </c>
      <c r="B28" s="56"/>
      <c r="C28" s="26"/>
      <c r="D28" s="30"/>
      <c r="E28" s="14">
        <v>128</v>
      </c>
      <c r="F28" s="14">
        <v>256</v>
      </c>
      <c r="G28" s="14">
        <v>1024</v>
      </c>
      <c r="H28" s="16">
        <v>1024</v>
      </c>
      <c r="J28" s="5" t="s">
        <v>33</v>
      </c>
      <c r="K28" s="56"/>
      <c r="L28" s="26"/>
      <c r="M28" s="30"/>
      <c r="N28" s="14">
        <v>128</v>
      </c>
      <c r="O28" s="14">
        <v>256</v>
      </c>
      <c r="P28" s="14">
        <v>1024</v>
      </c>
      <c r="Q28" s="16">
        <v>1024</v>
      </c>
    </row>
    <row r="29" spans="1:17" ht="12" thickBot="1" x14ac:dyDescent="0.25">
      <c r="A29" s="8" t="s">
        <v>34</v>
      </c>
      <c r="B29" s="60"/>
      <c r="C29" s="18"/>
      <c r="D29" s="34"/>
      <c r="E29" s="27">
        <v>4.3</v>
      </c>
      <c r="F29" s="27">
        <v>3.8</v>
      </c>
      <c r="G29" s="27">
        <v>3.3</v>
      </c>
      <c r="H29" s="28">
        <v>2.7</v>
      </c>
      <c r="J29" s="8" t="s">
        <v>34</v>
      </c>
      <c r="K29" s="60"/>
      <c r="L29" s="18"/>
      <c r="M29" s="34"/>
      <c r="N29" s="27">
        <v>4.3</v>
      </c>
      <c r="O29" s="27">
        <v>3.8</v>
      </c>
      <c r="P29" s="27">
        <v>3.3</v>
      </c>
      <c r="Q29" s="28">
        <v>2.7</v>
      </c>
    </row>
    <row r="30" spans="1:17" s="82" customFormat="1" ht="12" thickBot="1" x14ac:dyDescent="0.25">
      <c r="A30" s="75"/>
      <c r="B30" s="75"/>
      <c r="C30" s="79"/>
      <c r="D30" s="79"/>
      <c r="E30" s="79"/>
      <c r="F30" s="79"/>
      <c r="G30" s="79"/>
      <c r="H30" s="79"/>
      <c r="J30" s="75"/>
      <c r="K30" s="75"/>
      <c r="L30" s="79"/>
      <c r="M30" s="79"/>
      <c r="N30" s="79"/>
      <c r="O30" s="79"/>
      <c r="P30" s="79"/>
      <c r="Q30" s="79"/>
    </row>
    <row r="31" spans="1:17" x14ac:dyDescent="0.2">
      <c r="A31" s="7" t="s">
        <v>35</v>
      </c>
      <c r="B31" s="58"/>
      <c r="C31" s="21"/>
      <c r="D31" s="40"/>
      <c r="E31" s="21"/>
      <c r="F31" s="21"/>
      <c r="G31" s="21"/>
      <c r="H31" s="41"/>
      <c r="J31" s="7" t="s">
        <v>35</v>
      </c>
      <c r="K31" s="58"/>
      <c r="L31" s="21"/>
      <c r="M31" s="40"/>
      <c r="N31" s="21"/>
      <c r="O31" s="21"/>
      <c r="P31" s="21"/>
      <c r="Q31" s="41"/>
    </row>
    <row r="32" spans="1:17" x14ac:dyDescent="0.2">
      <c r="A32" s="5" t="s">
        <v>61</v>
      </c>
      <c r="B32" s="56"/>
      <c r="C32" s="13">
        <v>0</v>
      </c>
      <c r="D32" s="31" t="s">
        <v>4</v>
      </c>
      <c r="E32" s="14">
        <f>$C$32</f>
        <v>0</v>
      </c>
      <c r="F32" s="14">
        <f>$C$32</f>
        <v>0</v>
      </c>
      <c r="G32" s="14">
        <f>$C$32</f>
        <v>0</v>
      </c>
      <c r="H32" s="16">
        <f>$C$32</f>
        <v>0</v>
      </c>
      <c r="J32" s="5" t="s">
        <v>61</v>
      </c>
      <c r="K32" s="56"/>
      <c r="L32" s="13">
        <v>0</v>
      </c>
      <c r="M32" s="31" t="s">
        <v>4</v>
      </c>
      <c r="N32" s="14">
        <f>$C$32</f>
        <v>0</v>
      </c>
      <c r="O32" s="14">
        <f>$C$32</f>
        <v>0</v>
      </c>
      <c r="P32" s="14">
        <f>$C$32</f>
        <v>0</v>
      </c>
      <c r="Q32" s="16">
        <f>$C$32</f>
        <v>0</v>
      </c>
    </row>
    <row r="33" spans="1:17" x14ac:dyDescent="0.2">
      <c r="A33" s="4" t="s">
        <v>37</v>
      </c>
      <c r="B33" s="55"/>
      <c r="C33" s="14"/>
      <c r="D33" s="30" t="s">
        <v>4</v>
      </c>
      <c r="E33" s="26">
        <f>E14+E22-E20+E32</f>
        <v>157.31363764158988</v>
      </c>
      <c r="F33" s="26">
        <f t="shared" ref="F33:H33" si="11">F14+F22-F20+F32</f>
        <v>157.31363764158988</v>
      </c>
      <c r="G33" s="26">
        <f t="shared" si="11"/>
        <v>157.31363764158988</v>
      </c>
      <c r="H33" s="29">
        <f t="shared" si="11"/>
        <v>157.31363764158988</v>
      </c>
      <c r="J33" s="4" t="s">
        <v>37</v>
      </c>
      <c r="K33" s="55"/>
      <c r="L33" s="14"/>
      <c r="M33" s="30" t="s">
        <v>4</v>
      </c>
      <c r="N33" s="26">
        <f>N14-N20+N22+N32</f>
        <v>152.31363764158988</v>
      </c>
      <c r="O33" s="26">
        <f t="shared" ref="O33:Q33" si="12">O14-O20+O22+O32</f>
        <v>152.31363764158988</v>
      </c>
      <c r="P33" s="26">
        <f t="shared" si="12"/>
        <v>152.31363764158988</v>
      </c>
      <c r="Q33" s="29">
        <f t="shared" si="12"/>
        <v>152.31363764158988</v>
      </c>
    </row>
    <row r="34" spans="1:17" x14ac:dyDescent="0.2">
      <c r="A34" s="5" t="s">
        <v>38</v>
      </c>
      <c r="B34" s="56"/>
      <c r="C34" s="14"/>
      <c r="D34" s="31" t="s">
        <v>4</v>
      </c>
      <c r="E34" s="14">
        <f>-10*E25*LOG(0.3/(4*PI()*E26*$C$6),10)</f>
        <v>83.773821334190643</v>
      </c>
      <c r="F34" s="14">
        <f>-10*F25*LOG(0.3/(4*PI()*F26*$C$6),10)</f>
        <v>89.794421247470268</v>
      </c>
      <c r="G34" s="14">
        <f>-10*G25*LOG(0.3/(4*PI()*G26*$C$6),10)</f>
        <v>95.815021160749893</v>
      </c>
      <c r="H34" s="16">
        <f>-10*H25*LOG(0.3/(4*PI()*H26*$C$6),10)</f>
        <v>71.172047035626534</v>
      </c>
      <c r="J34" s="5" t="s">
        <v>38</v>
      </c>
      <c r="K34" s="56"/>
      <c r="L34" s="14"/>
      <c r="M34" s="31" t="s">
        <v>4</v>
      </c>
      <c r="N34" s="14">
        <f>-10*N25*LOG(0.3/(4*PI()*N26*$C$6),10)</f>
        <v>83.773821334190643</v>
      </c>
      <c r="O34" s="14">
        <f>-10*O25*LOG(0.3/(4*PI()*O26*$C$6),10)</f>
        <v>89.794421247470268</v>
      </c>
      <c r="P34" s="14">
        <f>-10*P25*LOG(0.3/(4*PI()*P26*$C$6),10)</f>
        <v>95.815021160749893</v>
      </c>
      <c r="Q34" s="16">
        <f>-10*Q25*LOG(0.3/(4*PI()*Q26*$C$6),10)</f>
        <v>71.172047035626534</v>
      </c>
    </row>
    <row r="35" spans="1:17" x14ac:dyDescent="0.2">
      <c r="A35" s="5" t="s">
        <v>39</v>
      </c>
      <c r="B35" s="56"/>
      <c r="C35" s="14"/>
      <c r="D35" s="31" t="s">
        <v>4</v>
      </c>
      <c r="E35" s="14">
        <f>-E33+E34</f>
        <v>-73.539816307399235</v>
      </c>
      <c r="F35" s="14">
        <f>-F33+F34</f>
        <v>-67.51921639411961</v>
      </c>
      <c r="G35" s="14">
        <f>-G33+G34</f>
        <v>-61.498616480839985</v>
      </c>
      <c r="H35" s="16">
        <f>-H33+H34</f>
        <v>-86.141590605963344</v>
      </c>
      <c r="J35" s="5" t="s">
        <v>39</v>
      </c>
      <c r="K35" s="56"/>
      <c r="L35" s="14"/>
      <c r="M35" s="31" t="s">
        <v>4</v>
      </c>
      <c r="N35" s="14">
        <f>-N33+N34</f>
        <v>-68.539816307399235</v>
      </c>
      <c r="O35" s="14">
        <f>-O33+O34</f>
        <v>-62.51921639411961</v>
      </c>
      <c r="P35" s="14">
        <f>-P33+P34</f>
        <v>-56.498616480839985</v>
      </c>
      <c r="Q35" s="16">
        <f>-Q33+Q34</f>
        <v>-81.141590605963344</v>
      </c>
    </row>
    <row r="36" spans="1:17" x14ac:dyDescent="0.2">
      <c r="A36" s="5" t="s">
        <v>40</v>
      </c>
      <c r="B36" s="56"/>
      <c r="C36" s="14"/>
      <c r="D36" s="31" t="s">
        <v>4</v>
      </c>
      <c r="E36" s="14">
        <f>E34+10*E27*LOG(E28/E26,10)</f>
        <v>95.212961169421931</v>
      </c>
      <c r="F36" s="14">
        <f>F34+10*F27*LOG(F28/F26,10)</f>
        <v>99.728411104381649</v>
      </c>
      <c r="G36" s="14">
        <f>G34+10*G27*LOG(G28/G26,10)</f>
        <v>112.67270091793284</v>
      </c>
      <c r="H36" s="16">
        <f>H34+10*H27*LOG(H28/H26,10)</f>
        <v>120.69568187039806</v>
      </c>
      <c r="J36" s="5" t="s">
        <v>40</v>
      </c>
      <c r="K36" s="56"/>
      <c r="L36" s="14"/>
      <c r="M36" s="31" t="s">
        <v>4</v>
      </c>
      <c r="N36" s="14">
        <f>N34+10*N27*LOG(N28/N26,10)</f>
        <v>95.212961169421931</v>
      </c>
      <c r="O36" s="14">
        <f>O34+10*O27*LOG(O28/O26,10)</f>
        <v>99.728411104381649</v>
      </c>
      <c r="P36" s="14">
        <f>P34+10*P27*LOG(P28/P26,10)</f>
        <v>112.67270091793284</v>
      </c>
      <c r="Q36" s="16">
        <f>Q34+10*Q27*LOG(Q28/Q26,10)</f>
        <v>120.69568187039806</v>
      </c>
    </row>
    <row r="37" spans="1:17" x14ac:dyDescent="0.2">
      <c r="A37" s="5" t="s">
        <v>39</v>
      </c>
      <c r="B37" s="56"/>
      <c r="C37" s="14"/>
      <c r="D37" s="31" t="s">
        <v>4</v>
      </c>
      <c r="E37" s="14">
        <f>-E33+E36</f>
        <v>-62.100676472167947</v>
      </c>
      <c r="F37" s="14">
        <f>-F33+F36</f>
        <v>-57.585226537208229</v>
      </c>
      <c r="G37" s="14">
        <f>-G33+G36</f>
        <v>-44.640936723657035</v>
      </c>
      <c r="H37" s="16">
        <f>-H33+H36</f>
        <v>-36.617955771191816</v>
      </c>
      <c r="J37" s="5" t="s">
        <v>39</v>
      </c>
      <c r="K37" s="56"/>
      <c r="L37" s="14"/>
      <c r="M37" s="31" t="s">
        <v>4</v>
      </c>
      <c r="N37" s="14">
        <f>-N33+N36</f>
        <v>-57.100676472167947</v>
      </c>
      <c r="O37" s="14">
        <f>-O33+O36</f>
        <v>-52.585226537208229</v>
      </c>
      <c r="P37" s="14">
        <f>-P33+P36</f>
        <v>-39.640936723657035</v>
      </c>
      <c r="Q37" s="16">
        <f>-Q33+Q36</f>
        <v>-31.617955771191816</v>
      </c>
    </row>
    <row r="38" spans="1:17" x14ac:dyDescent="0.2">
      <c r="A38" s="4" t="s">
        <v>43</v>
      </c>
      <c r="B38" s="55"/>
      <c r="C38" s="26"/>
      <c r="D38" s="30" t="s">
        <v>6</v>
      </c>
      <c r="E38" s="32">
        <f>IF(E37&lt;0,E$28*POWER(10,-E37/(10*E$29)),IF(E35&lt;0,E$26*POWER(10,-E35/(10*E$27)),0.3*POWER(10,E33/(10*E$25))/(4*PI()*$C$6)))</f>
        <v>3559.6864715941424</v>
      </c>
      <c r="F38" s="32">
        <f>IF(F37&lt;0,F$28*POWER(10,-F37/(10*F$29)),IF(F35&lt;0,F$26*POWER(10,-F35/(10*F$27)),0.3*POWER(10,F33/(10*F$25))/(4*PI()*$C$6)))</f>
        <v>8387.6570249270899</v>
      </c>
      <c r="G38" s="32">
        <f>IF(G37&lt;0,G$28*POWER(10,-G37/(10*G$29)),IF(G35&lt;0,G$26*POWER(10,-G35/(10*G$27)),0.3*POWER(10,G33/(10*G$25))/(4*PI()*$C$6)))</f>
        <v>23070.426053303119</v>
      </c>
      <c r="H38" s="33">
        <f>IF(H37&lt;0,H$28*POWER(10,-H37/(10*H$29)),IF(H35&lt;0,H$26*POWER(10,-H35/(10*H$27)),0.3*POWER(10,H33/(10*H$25))/(4*PI()*$C$6)))</f>
        <v>23255.224731441798</v>
      </c>
      <c r="J38" s="4" t="s">
        <v>43</v>
      </c>
      <c r="K38" s="55"/>
      <c r="L38" s="26"/>
      <c r="M38" s="30" t="s">
        <v>6</v>
      </c>
      <c r="N38" s="32">
        <f>IF(N37&lt;0,N$28*POWER(10,-N37/(10*N$29)),IF(N35&lt;0,N$26*POWER(10,-N35/(10*N$27)),0.3*POWER(10,N33/(10*N$25))/(4*PI()*$C$6)))</f>
        <v>2723.5332287909746</v>
      </c>
      <c r="O38" s="32">
        <f>IF(O37&lt;0,O$28*POWER(10,-O37/(10*O$29)),IF(O35&lt;0,O$26*POWER(10,-O35/(10*O$27)),0.3*POWER(10,O33/(10*O$25))/(4*PI()*$C$6)))</f>
        <v>6195.2910825179188</v>
      </c>
      <c r="P38" s="32">
        <f>IF(P37&lt;0,P$28*POWER(10,-P37/(10*P$29)),IF(P35&lt;0,P$26*POWER(10,-P35/(10*P$27)),0.3*POWER(10,P33/(10*P$25))/(4*PI()*$C$6)))</f>
        <v>16275.72950301064</v>
      </c>
      <c r="Q38" s="33">
        <f>IF(Q37&lt;0,Q$28*POWER(10,-Q37/(10*Q$29)),IF(Q35&lt;0,Q$26*POWER(10,-Q35/(10*Q$27)),0.3*POWER(10,Q33/(10*Q$25))/(4*PI()*$C$6)))</f>
        <v>15182.222630089693</v>
      </c>
    </row>
    <row r="39" spans="1:17" x14ac:dyDescent="0.2">
      <c r="A39" s="5" t="s">
        <v>44</v>
      </c>
      <c r="B39" s="56"/>
      <c r="C39" s="14"/>
      <c r="D39" s="31"/>
      <c r="E39" s="14"/>
      <c r="F39" s="14"/>
      <c r="G39" s="14"/>
      <c r="H39" s="16"/>
      <c r="J39" s="5" t="s">
        <v>44</v>
      </c>
      <c r="K39" s="56"/>
      <c r="L39" s="14"/>
      <c r="M39" s="31"/>
      <c r="N39" s="14"/>
      <c r="O39" s="14"/>
      <c r="P39" s="14"/>
      <c r="Q39" s="16"/>
    </row>
    <row r="40" spans="1:17" x14ac:dyDescent="0.2">
      <c r="A40" s="5" t="s">
        <v>41</v>
      </c>
      <c r="B40" s="56"/>
      <c r="C40" s="17">
        <v>30</v>
      </c>
      <c r="D40" s="31" t="s">
        <v>4</v>
      </c>
      <c r="E40" s="14">
        <f>$C40</f>
        <v>30</v>
      </c>
      <c r="F40" s="14">
        <f>$C40</f>
        <v>30</v>
      </c>
      <c r="G40" s="14">
        <f>$C40</f>
        <v>30</v>
      </c>
      <c r="H40" s="16">
        <f>$C40</f>
        <v>30</v>
      </c>
      <c r="J40" s="5" t="s">
        <v>41</v>
      </c>
      <c r="K40" s="56"/>
      <c r="L40" s="17">
        <v>30</v>
      </c>
      <c r="M40" s="31" t="s">
        <v>4</v>
      </c>
      <c r="N40" s="14">
        <f>$C40</f>
        <v>30</v>
      </c>
      <c r="O40" s="14">
        <f>$C40</f>
        <v>30</v>
      </c>
      <c r="P40" s="14">
        <f>$C40</f>
        <v>30</v>
      </c>
      <c r="Q40" s="16">
        <f>$C40</f>
        <v>30</v>
      </c>
    </row>
    <row r="41" spans="1:17" x14ac:dyDescent="0.2">
      <c r="A41" s="4" t="s">
        <v>37</v>
      </c>
      <c r="B41" s="55"/>
      <c r="C41" s="44"/>
      <c r="D41" s="30" t="s">
        <v>4</v>
      </c>
      <c r="E41" s="26">
        <f>E33-E40</f>
        <v>127.31363764158988</v>
      </c>
      <c r="F41" s="26">
        <f t="shared" ref="F41:H41" si="13">F33-F40</f>
        <v>127.31363764158988</v>
      </c>
      <c r="G41" s="26">
        <f t="shared" si="13"/>
        <v>127.31363764158988</v>
      </c>
      <c r="H41" s="29">
        <f t="shared" si="13"/>
        <v>127.31363764158988</v>
      </c>
      <c r="J41" s="4" t="s">
        <v>37</v>
      </c>
      <c r="K41" s="55"/>
      <c r="L41" s="44"/>
      <c r="M41" s="30" t="s">
        <v>4</v>
      </c>
      <c r="N41" s="26">
        <f>N33-N40</f>
        <v>122.31363764158988</v>
      </c>
      <c r="O41" s="26">
        <f t="shared" ref="O41:Q41" si="14">O33-O40</f>
        <v>122.31363764158988</v>
      </c>
      <c r="P41" s="26">
        <f t="shared" si="14"/>
        <v>122.31363764158988</v>
      </c>
      <c r="Q41" s="29">
        <f t="shared" si="14"/>
        <v>122.31363764158988</v>
      </c>
    </row>
    <row r="42" spans="1:17" x14ac:dyDescent="0.2">
      <c r="A42" s="5" t="s">
        <v>38</v>
      </c>
      <c r="B42" s="56"/>
      <c r="C42" s="14"/>
      <c r="D42" s="31" t="s">
        <v>4</v>
      </c>
      <c r="E42" s="14">
        <f>-10*E$25*LOG(0.3/(4*PI()*E$26*$C$6),10)</f>
        <v>83.773821334190643</v>
      </c>
      <c r="F42" s="14">
        <f>-10*F$25*LOG(0.3/(4*PI()*F$26*$C$6),10)</f>
        <v>89.794421247470268</v>
      </c>
      <c r="G42" s="14">
        <f>-10*G$25*LOG(0.3/(4*PI()*G$26*$C$6),10)</f>
        <v>95.815021160749893</v>
      </c>
      <c r="H42" s="16">
        <f>-10*H$25*LOG(0.3/(4*PI()*H$26*$C$6),10)</f>
        <v>71.172047035626534</v>
      </c>
      <c r="J42" s="5" t="s">
        <v>38</v>
      </c>
      <c r="K42" s="56"/>
      <c r="L42" s="14"/>
      <c r="M42" s="31" t="s">
        <v>4</v>
      </c>
      <c r="N42" s="14">
        <f>-10*N$25*LOG(0.3/(4*PI()*N$26*$C$6),10)</f>
        <v>83.773821334190643</v>
      </c>
      <c r="O42" s="14">
        <f>-10*O$25*LOG(0.3/(4*PI()*O$26*$C$6),10)</f>
        <v>89.794421247470268</v>
      </c>
      <c r="P42" s="14">
        <f>-10*P$25*LOG(0.3/(4*PI()*P$26*$C$6),10)</f>
        <v>95.815021160749893</v>
      </c>
      <c r="Q42" s="16">
        <f>-10*Q$25*LOG(0.3/(4*PI()*Q$26*$C$6),10)</f>
        <v>71.172047035626534</v>
      </c>
    </row>
    <row r="43" spans="1:17" x14ac:dyDescent="0.2">
      <c r="A43" s="5" t="s">
        <v>39</v>
      </c>
      <c r="B43" s="56"/>
      <c r="C43" s="14"/>
      <c r="D43" s="31" t="s">
        <v>4</v>
      </c>
      <c r="E43" s="14">
        <f>-E41+E42</f>
        <v>-43.539816307399235</v>
      </c>
      <c r="F43" s="14">
        <f>-F41+F42</f>
        <v>-37.51921639411961</v>
      </c>
      <c r="G43" s="14">
        <f>-G41+G42</f>
        <v>-31.498616480839985</v>
      </c>
      <c r="H43" s="16">
        <f>-H41+H42</f>
        <v>-56.141590605963344</v>
      </c>
      <c r="J43" s="5" t="s">
        <v>39</v>
      </c>
      <c r="K43" s="56"/>
      <c r="L43" s="14"/>
      <c r="M43" s="31" t="s">
        <v>4</v>
      </c>
      <c r="N43" s="14">
        <f>-N41+N42</f>
        <v>-38.539816307399235</v>
      </c>
      <c r="O43" s="14">
        <f>-O41+O42</f>
        <v>-32.51921639411961</v>
      </c>
      <c r="P43" s="14">
        <f>-P41+P42</f>
        <v>-26.498616480839985</v>
      </c>
      <c r="Q43" s="16">
        <f>-Q41+Q42</f>
        <v>-51.141590605963344</v>
      </c>
    </row>
    <row r="44" spans="1:17" x14ac:dyDescent="0.2">
      <c r="A44" s="5" t="s">
        <v>40</v>
      </c>
      <c r="B44" s="56"/>
      <c r="C44" s="14"/>
      <c r="D44" s="31" t="s">
        <v>4</v>
      </c>
      <c r="E44" s="14">
        <f>E42+10*E$27*LOG(E$28/E$26,10)</f>
        <v>95.212961169421931</v>
      </c>
      <c r="F44" s="14">
        <f>F42+10*F$27*LOG(F$28/F$26,10)</f>
        <v>99.728411104381649</v>
      </c>
      <c r="G44" s="14">
        <f>G42+10*G$27*LOG(G$28/G$26,10)</f>
        <v>112.67270091793284</v>
      </c>
      <c r="H44" s="16">
        <f>H42+10*H$27*LOG(H$28/H$26,10)</f>
        <v>120.69568187039806</v>
      </c>
      <c r="J44" s="5" t="s">
        <v>40</v>
      </c>
      <c r="K44" s="56"/>
      <c r="L44" s="14"/>
      <c r="M44" s="31" t="s">
        <v>4</v>
      </c>
      <c r="N44" s="14">
        <f>N42+10*N$27*LOG(N$28/N$26,10)</f>
        <v>95.212961169421931</v>
      </c>
      <c r="O44" s="14">
        <f>O42+10*O$27*LOG(O$28/O$26,10)</f>
        <v>99.728411104381649</v>
      </c>
      <c r="P44" s="14">
        <f>P42+10*P$27*LOG(P$28/P$26,10)</f>
        <v>112.67270091793284</v>
      </c>
      <c r="Q44" s="16">
        <f>Q42+10*Q$27*LOG(Q$28/Q$26,10)</f>
        <v>120.69568187039806</v>
      </c>
    </row>
    <row r="45" spans="1:17" x14ac:dyDescent="0.2">
      <c r="A45" s="5" t="s">
        <v>39</v>
      </c>
      <c r="B45" s="56"/>
      <c r="C45" s="14"/>
      <c r="D45" s="31" t="s">
        <v>4</v>
      </c>
      <c r="E45" s="14">
        <f>-E41+E44</f>
        <v>-32.100676472167947</v>
      </c>
      <c r="F45" s="14">
        <f>-F41+F44</f>
        <v>-27.585226537208229</v>
      </c>
      <c r="G45" s="14">
        <f>-G41+G44</f>
        <v>-14.640936723657035</v>
      </c>
      <c r="H45" s="16">
        <f>-H41+H44</f>
        <v>-6.6179557711918164</v>
      </c>
      <c r="J45" s="5" t="s">
        <v>39</v>
      </c>
      <c r="K45" s="56"/>
      <c r="L45" s="14"/>
      <c r="M45" s="31" t="s">
        <v>4</v>
      </c>
      <c r="N45" s="14">
        <f>-N41+N44</f>
        <v>-27.100676472167947</v>
      </c>
      <c r="O45" s="14">
        <f>-O41+O44</f>
        <v>-22.585226537208229</v>
      </c>
      <c r="P45" s="14">
        <f>-P41+P44</f>
        <v>-9.6409367236570347</v>
      </c>
      <c r="Q45" s="16">
        <f>-Q41+Q44</f>
        <v>-1.6179557711918164</v>
      </c>
    </row>
    <row r="46" spans="1:17" ht="12" thickBot="1" x14ac:dyDescent="0.25">
      <c r="A46" s="6" t="s">
        <v>43</v>
      </c>
      <c r="B46" s="57"/>
      <c r="C46" s="18"/>
      <c r="D46" s="34" t="s">
        <v>6</v>
      </c>
      <c r="E46" s="35">
        <f>IF(E45&lt;0,E$28*POWER(10,-E45/(10*E$29)),IF(E43&lt;0,E$26*POWER(10,-E43/(10*E$27)),0.3*POWER(10,E41/(10*E$25))/(4*PI()*$C$6)))</f>
        <v>714.06431416791338</v>
      </c>
      <c r="F46" s="35">
        <f>IF(F45&lt;0,F$28*POWER(10,-F45/(10*F$29)),IF(F43&lt;0,F$26*POWER(10,-F43/(10*F$27)),0.3*POWER(10,F41/(10*F$25))/(4*PI()*$C$6)))</f>
        <v>1361.9682373369483</v>
      </c>
      <c r="G46" s="35">
        <f>IF(G45&lt;0,G$28*POWER(10,-G45/(10*G$29)),IF(G43&lt;0,G$26*POWER(10,-G43/(10*G$27)),0.3*POWER(10,G41/(10*G$25))/(4*PI()*$C$6)))</f>
        <v>2844.2299537354038</v>
      </c>
      <c r="H46" s="36">
        <f>IF(H45&lt;0,H$28*POWER(10,-H45/(10*H$29)),IF(H43&lt;0,H$26*POWER(10,-H43/(10*H$27)),0.3*POWER(10,H41/(10*H$25))/(4*PI()*$C$6)))</f>
        <v>1800.567594214335</v>
      </c>
      <c r="J46" s="6" t="s">
        <v>43</v>
      </c>
      <c r="K46" s="57"/>
      <c r="L46" s="18"/>
      <c r="M46" s="34" t="s">
        <v>6</v>
      </c>
      <c r="N46" s="35">
        <f>IF(N45&lt;0,N$28*POWER(10,-N45/(10*N$29)),IF(N43&lt;0,N$26*POWER(10,-N43/(10*N$27)),0.3*POWER(10,N41/(10*N$25))/(4*PI()*$C$6)))</f>
        <v>546.33403886809606</v>
      </c>
      <c r="O46" s="35">
        <f>IF(O45&lt;0,O$28*POWER(10,-O45/(10*O$29)),IF(O43&lt;0,O$26*POWER(10,-O43/(10*O$27)),0.3*POWER(10,O41/(10*O$25))/(4*PI()*$C$6)))</f>
        <v>1005.9769552295908</v>
      </c>
      <c r="P46" s="35">
        <f>IF(P45&lt;0,P$28*POWER(10,-P45/(10*P$29)),IF(P43&lt;0,P$26*POWER(10,-P43/(10*P$27)),0.3*POWER(10,P41/(10*P$25))/(4*PI()*$C$6)))</f>
        <v>2006.5480049827704</v>
      </c>
      <c r="Q46" s="36">
        <f>IF(Q45&lt;0,Q$28*POWER(10,-Q45/(10*Q$29)),IF(Q43&lt;0,Q$26*POWER(10,-Q43/(10*Q$27)),0.3*POWER(10,Q41/(10*Q$25))/(4*PI()*$C$6)))</f>
        <v>1175.504360485799</v>
      </c>
    </row>
    <row r="48" spans="1:17" x14ac:dyDescent="0.2">
      <c r="A48" s="45" t="s">
        <v>50</v>
      </c>
      <c r="B48" s="45" t="s">
        <v>66</v>
      </c>
      <c r="J48" s="45" t="s">
        <v>50</v>
      </c>
      <c r="K48" s="45" t="s">
        <v>66</v>
      </c>
    </row>
    <row r="49" spans="1:17" x14ac:dyDescent="0.2">
      <c r="A49" s="45"/>
      <c r="B49" s="45" t="s">
        <v>0</v>
      </c>
      <c r="J49" s="45"/>
      <c r="K49" s="45" t="s">
        <v>0</v>
      </c>
    </row>
    <row r="50" spans="1:17" x14ac:dyDescent="0.2">
      <c r="A50" s="45"/>
      <c r="B50" s="45" t="s">
        <v>53</v>
      </c>
      <c r="J50" s="45"/>
      <c r="K50" s="45" t="s">
        <v>55</v>
      </c>
    </row>
    <row r="51" spans="1:17" s="45" customFormat="1" x14ac:dyDescent="0.2">
      <c r="A51" s="45" t="s">
        <v>52</v>
      </c>
      <c r="B51" s="45" t="s">
        <v>56</v>
      </c>
      <c r="C51" s="46"/>
      <c r="D51" s="46"/>
      <c r="E51" s="46"/>
      <c r="F51" s="46"/>
      <c r="G51" s="46"/>
      <c r="H51" s="46"/>
      <c r="J51" s="45" t="s">
        <v>52</v>
      </c>
      <c r="K51" s="45" t="s">
        <v>56</v>
      </c>
    </row>
    <row r="52" spans="1:17" ht="12" thickBot="1" x14ac:dyDescent="0.25">
      <c r="L52" s="37"/>
      <c r="M52" s="37"/>
      <c r="N52" s="37"/>
      <c r="O52" s="37"/>
      <c r="P52" s="37"/>
      <c r="Q52" s="37"/>
    </row>
    <row r="53" spans="1:17" ht="12" thickBot="1" x14ac:dyDescent="0.25">
      <c r="A53" s="69" t="s">
        <v>8</v>
      </c>
      <c r="B53" s="70"/>
      <c r="C53" s="71">
        <v>5.76</v>
      </c>
      <c r="D53" s="71"/>
      <c r="E53" s="71" t="s">
        <v>9</v>
      </c>
      <c r="F53" s="71">
        <f>300000000/C53/10^9</f>
        <v>5.2083333333333336E-2</v>
      </c>
      <c r="G53" s="71"/>
      <c r="H53" s="72"/>
      <c r="J53" s="69" t="s">
        <v>8</v>
      </c>
      <c r="K53" s="70"/>
      <c r="L53" s="71">
        <v>5.76</v>
      </c>
      <c r="M53" s="71"/>
      <c r="N53" s="71" t="s">
        <v>9</v>
      </c>
      <c r="O53" s="71">
        <f>300000000/L53/10^9</f>
        <v>5.2083333333333336E-2</v>
      </c>
      <c r="P53" s="71"/>
      <c r="Q53" s="72"/>
    </row>
    <row r="54" spans="1:17" x14ac:dyDescent="0.2">
      <c r="A54" s="47" t="s">
        <v>10</v>
      </c>
      <c r="B54" s="59"/>
      <c r="C54" s="39" t="s">
        <v>11</v>
      </c>
      <c r="D54" s="39" t="s">
        <v>12</v>
      </c>
      <c r="E54" s="48" t="s">
        <v>13</v>
      </c>
      <c r="F54" s="48" t="s">
        <v>14</v>
      </c>
      <c r="G54" s="90" t="s">
        <v>15</v>
      </c>
      <c r="H54" s="91" t="s">
        <v>16</v>
      </c>
      <c r="J54" s="3" t="s">
        <v>10</v>
      </c>
      <c r="K54" s="54"/>
      <c r="L54" s="9" t="s">
        <v>11</v>
      </c>
      <c r="M54" s="9" t="s">
        <v>12</v>
      </c>
      <c r="N54" s="10" t="s">
        <v>13</v>
      </c>
      <c r="O54" s="10" t="s">
        <v>14</v>
      </c>
      <c r="P54" s="11" t="s">
        <v>15</v>
      </c>
      <c r="Q54" s="12" t="s">
        <v>16</v>
      </c>
    </row>
    <row r="55" spans="1:17" x14ac:dyDescent="0.2">
      <c r="A55" s="4" t="s">
        <v>62</v>
      </c>
      <c r="B55" s="55"/>
      <c r="C55" s="14"/>
      <c r="D55" s="31"/>
      <c r="E55" s="31"/>
      <c r="F55" s="31"/>
      <c r="G55" s="31"/>
      <c r="H55" s="15"/>
      <c r="J55" s="4" t="s">
        <v>62</v>
      </c>
      <c r="K55" s="55"/>
      <c r="L55" s="14"/>
      <c r="M55" s="31"/>
      <c r="N55" s="31"/>
      <c r="O55" s="31"/>
      <c r="P55" s="31"/>
      <c r="Q55" s="15"/>
    </row>
    <row r="56" spans="1:17" x14ac:dyDescent="0.2">
      <c r="A56" s="5" t="s">
        <v>18</v>
      </c>
      <c r="B56" s="56"/>
      <c r="C56" s="13">
        <v>20</v>
      </c>
      <c r="D56" s="31" t="s">
        <v>5</v>
      </c>
      <c r="E56" s="14">
        <f>C56</f>
        <v>20</v>
      </c>
      <c r="F56" s="14">
        <f>E56</f>
        <v>20</v>
      </c>
      <c r="G56" s="14">
        <f>F56</f>
        <v>20</v>
      </c>
      <c r="H56" s="15">
        <f>G56</f>
        <v>20</v>
      </c>
      <c r="J56" s="5" t="s">
        <v>18</v>
      </c>
      <c r="K56" s="56"/>
      <c r="L56" s="13">
        <v>20</v>
      </c>
      <c r="M56" s="31" t="s">
        <v>5</v>
      </c>
      <c r="N56" s="14">
        <f>L56</f>
        <v>20</v>
      </c>
      <c r="O56" s="14">
        <f>N56</f>
        <v>20</v>
      </c>
      <c r="P56" s="14">
        <f>O56</f>
        <v>20</v>
      </c>
      <c r="Q56" s="15">
        <f>P56</f>
        <v>20</v>
      </c>
    </row>
    <row r="57" spans="1:17" x14ac:dyDescent="0.2">
      <c r="A57" s="5" t="s">
        <v>19</v>
      </c>
      <c r="B57" s="56"/>
      <c r="C57" s="13">
        <v>26</v>
      </c>
      <c r="D57" s="31" t="s">
        <v>2</v>
      </c>
      <c r="E57" s="14">
        <f>$C57</f>
        <v>26</v>
      </c>
      <c r="F57" s="14">
        <f>$C57</f>
        <v>26</v>
      </c>
      <c r="G57" s="14">
        <f>$C57</f>
        <v>26</v>
      </c>
      <c r="H57" s="16">
        <f>$C57</f>
        <v>26</v>
      </c>
      <c r="J57" s="5" t="s">
        <v>19</v>
      </c>
      <c r="K57" s="56"/>
      <c r="L57" s="13">
        <v>26</v>
      </c>
      <c r="M57" s="31" t="s">
        <v>2</v>
      </c>
      <c r="N57" s="14">
        <f>$C57</f>
        <v>26</v>
      </c>
      <c r="O57" s="14">
        <f>$C57</f>
        <v>26</v>
      </c>
      <c r="P57" s="14">
        <f>$C57</f>
        <v>26</v>
      </c>
      <c r="Q57" s="16">
        <f>$C57</f>
        <v>26</v>
      </c>
    </row>
    <row r="58" spans="1:17" x14ac:dyDescent="0.2">
      <c r="A58" s="5" t="s">
        <v>20</v>
      </c>
      <c r="B58" s="56"/>
      <c r="C58" s="13">
        <v>0</v>
      </c>
      <c r="D58" s="31" t="s">
        <v>4</v>
      </c>
      <c r="E58" s="14">
        <f>$C58</f>
        <v>0</v>
      </c>
      <c r="F58" s="14">
        <f t="shared" ref="F58:H59" si="15">$C58</f>
        <v>0</v>
      </c>
      <c r="G58" s="14">
        <f t="shared" si="15"/>
        <v>0</v>
      </c>
      <c r="H58" s="16">
        <f t="shared" si="15"/>
        <v>0</v>
      </c>
      <c r="J58" s="5" t="s">
        <v>20</v>
      </c>
      <c r="K58" s="56"/>
      <c r="L58" s="13">
        <v>8.9</v>
      </c>
      <c r="M58" s="31" t="s">
        <v>4</v>
      </c>
      <c r="N58" s="14">
        <f>$L58</f>
        <v>8.9</v>
      </c>
      <c r="O58" s="14">
        <f t="shared" ref="O58:Q58" si="16">$L58</f>
        <v>8.9</v>
      </c>
      <c r="P58" s="14">
        <f t="shared" si="16"/>
        <v>8.9</v>
      </c>
      <c r="Q58" s="16">
        <f t="shared" si="16"/>
        <v>8.9</v>
      </c>
    </row>
    <row r="59" spans="1:17" x14ac:dyDescent="0.2">
      <c r="A59" s="5" t="s">
        <v>21</v>
      </c>
      <c r="B59" s="56"/>
      <c r="C59" s="13">
        <v>15</v>
      </c>
      <c r="D59" s="31" t="s">
        <v>4</v>
      </c>
      <c r="E59" s="14">
        <f>$C59</f>
        <v>15</v>
      </c>
      <c r="F59" s="14">
        <f t="shared" si="15"/>
        <v>15</v>
      </c>
      <c r="G59" s="14">
        <f t="shared" si="15"/>
        <v>15</v>
      </c>
      <c r="H59" s="16">
        <f t="shared" si="15"/>
        <v>15</v>
      </c>
      <c r="J59" s="5" t="s">
        <v>21</v>
      </c>
      <c r="K59" s="56"/>
      <c r="L59" s="13">
        <v>15</v>
      </c>
      <c r="M59" s="31" t="s">
        <v>4</v>
      </c>
      <c r="N59" s="14">
        <f>$C59</f>
        <v>15</v>
      </c>
      <c r="O59" s="14">
        <f t="shared" ref="O59:Q59" si="17">$C59</f>
        <v>15</v>
      </c>
      <c r="P59" s="14">
        <f t="shared" si="17"/>
        <v>15</v>
      </c>
      <c r="Q59" s="16">
        <f t="shared" si="17"/>
        <v>15</v>
      </c>
    </row>
    <row r="60" spans="1:17" x14ac:dyDescent="0.2">
      <c r="A60" s="5" t="s">
        <v>22</v>
      </c>
      <c r="B60" s="56" t="s">
        <v>48</v>
      </c>
      <c r="C60" s="17">
        <v>0</v>
      </c>
      <c r="D60" s="31" t="s">
        <v>3</v>
      </c>
      <c r="E60" s="14">
        <v>0</v>
      </c>
      <c r="F60" s="14">
        <v>0</v>
      </c>
      <c r="G60" s="14">
        <v>0</v>
      </c>
      <c r="H60" s="16">
        <v>0</v>
      </c>
      <c r="J60" s="5" t="s">
        <v>22</v>
      </c>
      <c r="K60" s="56"/>
      <c r="L60" s="17">
        <v>0</v>
      </c>
      <c r="M60" s="31" t="s">
        <v>3</v>
      </c>
      <c r="N60" s="14">
        <v>0</v>
      </c>
      <c r="O60" s="14">
        <v>0</v>
      </c>
      <c r="P60" s="14">
        <v>0</v>
      </c>
      <c r="Q60" s="16">
        <v>0</v>
      </c>
    </row>
    <row r="61" spans="1:17" ht="12" thickBot="1" x14ac:dyDescent="0.25">
      <c r="A61" s="6" t="s">
        <v>46</v>
      </c>
      <c r="B61" s="57" t="s">
        <v>47</v>
      </c>
      <c r="C61" s="18"/>
      <c r="D61" s="34" t="s">
        <v>2</v>
      </c>
      <c r="E61" s="18">
        <f>E57-SUM(E58:E60)</f>
        <v>11</v>
      </c>
      <c r="F61" s="18">
        <f t="shared" ref="F61:H61" si="18">F57-SUM(F58:F60)</f>
        <v>11</v>
      </c>
      <c r="G61" s="18">
        <f t="shared" si="18"/>
        <v>11</v>
      </c>
      <c r="H61" s="19">
        <f t="shared" si="18"/>
        <v>11</v>
      </c>
      <c r="J61" s="6" t="s">
        <v>23</v>
      </c>
      <c r="K61" s="57"/>
      <c r="L61" s="18"/>
      <c r="M61" s="34" t="s">
        <v>24</v>
      </c>
      <c r="N61" s="18">
        <f>N57-SUM(N58:N60)</f>
        <v>2.1000000000000014</v>
      </c>
      <c r="O61" s="18">
        <f t="shared" ref="O61:Q61" si="19">O57-SUM(O58:O60)</f>
        <v>2.1000000000000014</v>
      </c>
      <c r="P61" s="18">
        <f t="shared" si="19"/>
        <v>2.1000000000000014</v>
      </c>
      <c r="Q61" s="19">
        <f t="shared" si="19"/>
        <v>2.1000000000000014</v>
      </c>
    </row>
    <row r="62" spans="1:17" s="82" customFormat="1" ht="12" thickBot="1" x14ac:dyDescent="0.25">
      <c r="A62" s="75"/>
      <c r="B62" s="75"/>
      <c r="C62" s="78"/>
      <c r="D62" s="79"/>
      <c r="E62" s="20"/>
      <c r="F62" s="20"/>
      <c r="G62" s="20"/>
      <c r="H62" s="79"/>
      <c r="J62" s="75"/>
      <c r="K62" s="75"/>
      <c r="L62" s="78"/>
      <c r="M62" s="79"/>
      <c r="N62" s="20"/>
      <c r="O62" s="20"/>
      <c r="P62" s="20"/>
      <c r="Q62" s="79"/>
    </row>
    <row r="63" spans="1:17" x14ac:dyDescent="0.2">
      <c r="A63" s="7" t="s">
        <v>42</v>
      </c>
      <c r="B63" s="58"/>
      <c r="C63" s="21"/>
      <c r="D63" s="40"/>
      <c r="E63" s="21"/>
      <c r="F63" s="21"/>
      <c r="G63" s="21"/>
      <c r="H63" s="41"/>
      <c r="J63" s="7" t="s">
        <v>42</v>
      </c>
      <c r="K63" s="58"/>
      <c r="L63" s="21"/>
      <c r="M63" s="40"/>
      <c r="N63" s="21"/>
      <c r="O63" s="21"/>
      <c r="P63" s="21"/>
      <c r="Q63" s="41"/>
    </row>
    <row r="64" spans="1:17" x14ac:dyDescent="0.2">
      <c r="A64" s="4" t="s">
        <v>25</v>
      </c>
      <c r="B64" s="55"/>
      <c r="C64" s="22">
        <v>2.7000000000000001E-3</v>
      </c>
      <c r="D64" s="31" t="s">
        <v>5</v>
      </c>
      <c r="E64" s="51">
        <f t="shared" ref="E64:H66" si="20">$C64</f>
        <v>2.7000000000000001E-3</v>
      </c>
      <c r="F64" s="51">
        <f t="shared" si="20"/>
        <v>2.7000000000000001E-3</v>
      </c>
      <c r="G64" s="51">
        <f t="shared" si="20"/>
        <v>2.7000000000000001E-3</v>
      </c>
      <c r="H64" s="52">
        <f t="shared" si="20"/>
        <v>2.7000000000000001E-3</v>
      </c>
      <c r="J64" s="4" t="s">
        <v>25</v>
      </c>
      <c r="K64" s="55"/>
      <c r="L64" s="22">
        <v>2.7000000000000001E-3</v>
      </c>
      <c r="M64" s="31" t="s">
        <v>5</v>
      </c>
      <c r="N64" s="23">
        <f t="shared" ref="N64:Q66" si="21">$C64</f>
        <v>2.7000000000000001E-3</v>
      </c>
      <c r="O64" s="23">
        <f t="shared" si="21"/>
        <v>2.7000000000000001E-3</v>
      </c>
      <c r="P64" s="23">
        <f t="shared" si="21"/>
        <v>2.7000000000000001E-3</v>
      </c>
      <c r="Q64" s="24">
        <f t="shared" si="21"/>
        <v>2.7000000000000001E-3</v>
      </c>
    </row>
    <row r="65" spans="1:17" x14ac:dyDescent="0.2">
      <c r="A65" s="5" t="s">
        <v>26</v>
      </c>
      <c r="B65" s="56"/>
      <c r="C65" s="22">
        <v>-139</v>
      </c>
      <c r="D65" s="31" t="s">
        <v>2</v>
      </c>
      <c r="E65" s="14">
        <f t="shared" si="20"/>
        <v>-139</v>
      </c>
      <c r="F65" s="14">
        <f t="shared" si="20"/>
        <v>-139</v>
      </c>
      <c r="G65" s="14">
        <f t="shared" si="20"/>
        <v>-139</v>
      </c>
      <c r="H65" s="16">
        <f t="shared" si="20"/>
        <v>-139</v>
      </c>
      <c r="J65" s="5" t="s">
        <v>26</v>
      </c>
      <c r="K65" s="56"/>
      <c r="L65" s="22">
        <v>-139</v>
      </c>
      <c r="M65" s="31" t="s">
        <v>2</v>
      </c>
      <c r="N65" s="14">
        <f t="shared" si="21"/>
        <v>-139</v>
      </c>
      <c r="O65" s="14">
        <f t="shared" si="21"/>
        <v>-139</v>
      </c>
      <c r="P65" s="14">
        <f t="shared" si="21"/>
        <v>-139</v>
      </c>
      <c r="Q65" s="16">
        <f t="shared" si="21"/>
        <v>-139</v>
      </c>
    </row>
    <row r="66" spans="1:17" x14ac:dyDescent="0.2">
      <c r="A66" s="5" t="s">
        <v>27</v>
      </c>
      <c r="B66" s="56"/>
      <c r="C66" s="22">
        <v>33</v>
      </c>
      <c r="D66" s="31" t="s">
        <v>3</v>
      </c>
      <c r="E66" s="14">
        <f t="shared" si="20"/>
        <v>33</v>
      </c>
      <c r="F66" s="14">
        <f t="shared" si="20"/>
        <v>33</v>
      </c>
      <c r="G66" s="14">
        <f t="shared" si="20"/>
        <v>33</v>
      </c>
      <c r="H66" s="16">
        <f t="shared" si="20"/>
        <v>33</v>
      </c>
      <c r="J66" s="5" t="s">
        <v>27</v>
      </c>
      <c r="K66" s="56"/>
      <c r="L66" s="22">
        <v>33</v>
      </c>
      <c r="M66" s="31" t="s">
        <v>3</v>
      </c>
      <c r="N66" s="14">
        <f t="shared" si="21"/>
        <v>33</v>
      </c>
      <c r="O66" s="14">
        <f t="shared" si="21"/>
        <v>33</v>
      </c>
      <c r="P66" s="14">
        <f t="shared" si="21"/>
        <v>33</v>
      </c>
      <c r="Q66" s="16">
        <f t="shared" si="21"/>
        <v>33</v>
      </c>
    </row>
    <row r="67" spans="1:17" ht="12" thickBot="1" x14ac:dyDescent="0.25">
      <c r="A67" s="6" t="s">
        <v>28</v>
      </c>
      <c r="B67" s="57"/>
      <c r="C67" s="42"/>
      <c r="D67" s="34" t="s">
        <v>2</v>
      </c>
      <c r="E67" s="18">
        <f>E65-E66</f>
        <v>-172</v>
      </c>
      <c r="F67" s="18">
        <f t="shared" ref="F67:H67" si="22">F65-F66</f>
        <v>-172</v>
      </c>
      <c r="G67" s="18">
        <f t="shared" si="22"/>
        <v>-172</v>
      </c>
      <c r="H67" s="19">
        <f t="shared" si="22"/>
        <v>-172</v>
      </c>
      <c r="J67" s="6" t="s">
        <v>28</v>
      </c>
      <c r="K67" s="57"/>
      <c r="L67" s="42"/>
      <c r="M67" s="34" t="s">
        <v>24</v>
      </c>
      <c r="N67" s="18">
        <f>N65-N66</f>
        <v>-172</v>
      </c>
      <c r="O67" s="18">
        <f t="shared" ref="O67:Q67" si="23">O65-O66</f>
        <v>-172</v>
      </c>
      <c r="P67" s="18">
        <f t="shared" si="23"/>
        <v>-172</v>
      </c>
      <c r="Q67" s="19">
        <f t="shared" si="23"/>
        <v>-172</v>
      </c>
    </row>
    <row r="68" spans="1:17" s="82" customFormat="1" ht="12" thickBot="1" x14ac:dyDescent="0.25">
      <c r="A68" s="73"/>
      <c r="B68" s="73"/>
      <c r="C68" s="80"/>
      <c r="D68" s="81"/>
      <c r="E68" s="49"/>
      <c r="F68" s="49"/>
      <c r="G68" s="49"/>
      <c r="H68" s="49"/>
      <c r="J68" s="73"/>
      <c r="K68" s="73"/>
      <c r="L68" s="80"/>
      <c r="M68" s="81"/>
      <c r="N68" s="49"/>
      <c r="O68" s="49"/>
      <c r="P68" s="49"/>
      <c r="Q68" s="49"/>
    </row>
    <row r="69" spans="1:17" ht="12" thickBot="1" x14ac:dyDescent="0.25">
      <c r="A69" s="61" t="s">
        <v>7</v>
      </c>
      <c r="B69" s="62" t="s">
        <v>49</v>
      </c>
      <c r="C69" s="63"/>
      <c r="D69" s="64" t="s">
        <v>4</v>
      </c>
      <c r="E69" s="65">
        <f>10*LOG($C64/$C56)</f>
        <v>-38.696662315049942</v>
      </c>
      <c r="F69" s="65">
        <f t="shared" ref="F69:H69" si="24">10*LOG($C64/$C56)</f>
        <v>-38.696662315049942</v>
      </c>
      <c r="G69" s="65">
        <f t="shared" si="24"/>
        <v>-38.696662315049942</v>
      </c>
      <c r="H69" s="66">
        <f t="shared" si="24"/>
        <v>-38.696662315049942</v>
      </c>
      <c r="I69" s="53"/>
      <c r="J69" s="61" t="s">
        <v>7</v>
      </c>
      <c r="K69" s="62" t="s">
        <v>49</v>
      </c>
      <c r="L69" s="63"/>
      <c r="M69" s="64" t="s">
        <v>4</v>
      </c>
      <c r="N69" s="65">
        <f>10*LOG($C64/$C56)</f>
        <v>-38.696662315049942</v>
      </c>
      <c r="O69" s="65">
        <f t="shared" ref="O69:Q69" si="25">10*LOG($C64/$C56)</f>
        <v>-38.696662315049942</v>
      </c>
      <c r="P69" s="65">
        <f t="shared" si="25"/>
        <v>-38.696662315049942</v>
      </c>
      <c r="Q69" s="66">
        <f t="shared" si="25"/>
        <v>-38.696662315049942</v>
      </c>
    </row>
    <row r="70" spans="1:17" s="82" customFormat="1" ht="12" thickBot="1" x14ac:dyDescent="0.25">
      <c r="A70" s="75"/>
      <c r="B70" s="75"/>
      <c r="C70" s="20"/>
      <c r="D70" s="79"/>
      <c r="E70" s="20"/>
      <c r="F70" s="20"/>
      <c r="G70" s="20"/>
      <c r="H70" s="79"/>
      <c r="J70" s="75"/>
      <c r="K70" s="75"/>
      <c r="L70" s="20"/>
      <c r="M70" s="79"/>
      <c r="N70" s="20"/>
      <c r="O70" s="20"/>
      <c r="P70" s="20"/>
      <c r="Q70" s="79"/>
    </row>
    <row r="71" spans="1:17" x14ac:dyDescent="0.2">
      <c r="A71" s="7" t="s">
        <v>29</v>
      </c>
      <c r="B71" s="58"/>
      <c r="C71" s="25"/>
      <c r="D71" s="43"/>
      <c r="E71" s="25"/>
      <c r="F71" s="25"/>
      <c r="G71" s="25"/>
      <c r="H71" s="41"/>
      <c r="J71" s="7" t="s">
        <v>29</v>
      </c>
      <c r="K71" s="58"/>
      <c r="L71" s="25"/>
      <c r="M71" s="43"/>
      <c r="N71" s="25"/>
      <c r="O71" s="25"/>
      <c r="P71" s="25"/>
      <c r="Q71" s="41"/>
    </row>
    <row r="72" spans="1:17" x14ac:dyDescent="0.2">
      <c r="A72" s="5" t="s">
        <v>30</v>
      </c>
      <c r="B72" s="56"/>
      <c r="C72" s="26"/>
      <c r="D72" s="30"/>
      <c r="E72" s="23">
        <v>2</v>
      </c>
      <c r="F72" s="23">
        <v>2</v>
      </c>
      <c r="G72" s="23">
        <v>2</v>
      </c>
      <c r="H72" s="24">
        <v>2</v>
      </c>
      <c r="J72" s="5" t="s">
        <v>30</v>
      </c>
      <c r="K72" s="56"/>
      <c r="L72" s="26"/>
      <c r="M72" s="30"/>
      <c r="N72" s="23">
        <v>2</v>
      </c>
      <c r="O72" s="23">
        <v>2</v>
      </c>
      <c r="P72" s="23">
        <v>2</v>
      </c>
      <c r="Q72" s="24">
        <v>2</v>
      </c>
    </row>
    <row r="73" spans="1:17" x14ac:dyDescent="0.2">
      <c r="A73" s="5" t="s">
        <v>31</v>
      </c>
      <c r="B73" s="56"/>
      <c r="C73" s="26"/>
      <c r="D73" s="30"/>
      <c r="E73" s="14">
        <v>64</v>
      </c>
      <c r="F73" s="14">
        <v>128</v>
      </c>
      <c r="G73" s="14">
        <v>256</v>
      </c>
      <c r="H73" s="16">
        <v>15</v>
      </c>
      <c r="J73" s="5" t="s">
        <v>31</v>
      </c>
      <c r="K73" s="56"/>
      <c r="L73" s="26"/>
      <c r="M73" s="30"/>
      <c r="N73" s="14">
        <v>64</v>
      </c>
      <c r="O73" s="14">
        <v>128</v>
      </c>
      <c r="P73" s="14">
        <v>256</v>
      </c>
      <c r="Q73" s="16">
        <v>15</v>
      </c>
    </row>
    <row r="74" spans="1:17" x14ac:dyDescent="0.2">
      <c r="A74" s="5" t="s">
        <v>32</v>
      </c>
      <c r="B74" s="56"/>
      <c r="C74" s="26"/>
      <c r="D74" s="30"/>
      <c r="E74" s="23">
        <v>3.8</v>
      </c>
      <c r="F74" s="23">
        <v>3.3</v>
      </c>
      <c r="G74" s="23">
        <v>2.8</v>
      </c>
      <c r="H74" s="24">
        <v>2.7</v>
      </c>
      <c r="J74" s="5" t="s">
        <v>32</v>
      </c>
      <c r="K74" s="56"/>
      <c r="L74" s="26"/>
      <c r="M74" s="30"/>
      <c r="N74" s="23">
        <v>3.8</v>
      </c>
      <c r="O74" s="23">
        <v>3.3</v>
      </c>
      <c r="P74" s="23">
        <v>2.8</v>
      </c>
      <c r="Q74" s="24">
        <v>2.7</v>
      </c>
    </row>
    <row r="75" spans="1:17" x14ac:dyDescent="0.2">
      <c r="A75" s="5" t="s">
        <v>33</v>
      </c>
      <c r="B75" s="56"/>
      <c r="C75" s="26"/>
      <c r="D75" s="30"/>
      <c r="E75" s="14">
        <v>128</v>
      </c>
      <c r="F75" s="14">
        <v>256</v>
      </c>
      <c r="G75" s="14">
        <v>1024</v>
      </c>
      <c r="H75" s="16">
        <v>1024</v>
      </c>
      <c r="J75" s="5" t="s">
        <v>33</v>
      </c>
      <c r="K75" s="56"/>
      <c r="L75" s="26"/>
      <c r="M75" s="30"/>
      <c r="N75" s="14">
        <v>128</v>
      </c>
      <c r="O75" s="14">
        <v>256</v>
      </c>
      <c r="P75" s="14">
        <v>1024</v>
      </c>
      <c r="Q75" s="16">
        <v>1024</v>
      </c>
    </row>
    <row r="76" spans="1:17" ht="12" thickBot="1" x14ac:dyDescent="0.25">
      <c r="A76" s="8" t="s">
        <v>34</v>
      </c>
      <c r="B76" s="60"/>
      <c r="C76" s="18"/>
      <c r="D76" s="34"/>
      <c r="E76" s="27">
        <v>4.3</v>
      </c>
      <c r="F76" s="27">
        <v>3.8</v>
      </c>
      <c r="G76" s="27">
        <v>3.3</v>
      </c>
      <c r="H76" s="28">
        <v>2.7</v>
      </c>
      <c r="J76" s="8" t="s">
        <v>34</v>
      </c>
      <c r="K76" s="60"/>
      <c r="L76" s="18"/>
      <c r="M76" s="34"/>
      <c r="N76" s="27">
        <v>4.3</v>
      </c>
      <c r="O76" s="27">
        <v>3.8</v>
      </c>
      <c r="P76" s="27">
        <v>3.3</v>
      </c>
      <c r="Q76" s="28">
        <v>2.7</v>
      </c>
    </row>
    <row r="77" spans="1:17" s="82" customFormat="1" ht="12" thickBot="1" x14ac:dyDescent="0.25">
      <c r="A77" s="75"/>
      <c r="B77" s="75"/>
      <c r="C77" s="79"/>
      <c r="D77" s="79"/>
      <c r="E77" s="79"/>
      <c r="F77" s="79"/>
      <c r="G77" s="79"/>
      <c r="H77" s="79"/>
      <c r="J77" s="75"/>
      <c r="K77" s="75"/>
      <c r="L77" s="79"/>
      <c r="M77" s="79"/>
      <c r="N77" s="79"/>
      <c r="O77" s="79"/>
      <c r="P77" s="79"/>
      <c r="Q77" s="79"/>
    </row>
    <row r="78" spans="1:17" x14ac:dyDescent="0.2">
      <c r="A78" s="7" t="s">
        <v>35</v>
      </c>
      <c r="B78" s="58"/>
      <c r="C78" s="21"/>
      <c r="D78" s="40"/>
      <c r="E78" s="21"/>
      <c r="F78" s="21"/>
      <c r="G78" s="21"/>
      <c r="H78" s="41"/>
      <c r="J78" s="7" t="s">
        <v>35</v>
      </c>
      <c r="K78" s="58"/>
      <c r="L78" s="21"/>
      <c r="M78" s="40"/>
      <c r="N78" s="21"/>
      <c r="O78" s="21"/>
      <c r="P78" s="21"/>
      <c r="Q78" s="41"/>
    </row>
    <row r="79" spans="1:17" x14ac:dyDescent="0.2">
      <c r="A79" s="5" t="s">
        <v>61</v>
      </c>
      <c r="B79" s="56"/>
      <c r="C79" s="13">
        <v>0</v>
      </c>
      <c r="D79" s="31" t="s">
        <v>4</v>
      </c>
      <c r="E79" s="14">
        <f>$C$32</f>
        <v>0</v>
      </c>
      <c r="F79" s="14">
        <f>$C$32</f>
        <v>0</v>
      </c>
      <c r="G79" s="14">
        <f>$C$32</f>
        <v>0</v>
      </c>
      <c r="H79" s="16">
        <f>$C$32</f>
        <v>0</v>
      </c>
      <c r="J79" s="5" t="s">
        <v>61</v>
      </c>
      <c r="K79" s="56"/>
      <c r="L79" s="13">
        <v>0</v>
      </c>
      <c r="M79" s="31" t="s">
        <v>4</v>
      </c>
      <c r="N79" s="14">
        <f>$C$32</f>
        <v>0</v>
      </c>
      <c r="O79" s="14">
        <f>$C$32</f>
        <v>0</v>
      </c>
      <c r="P79" s="14">
        <f>$C$32</f>
        <v>0</v>
      </c>
      <c r="Q79" s="16">
        <f>$C$32</f>
        <v>0</v>
      </c>
    </row>
    <row r="80" spans="1:17" x14ac:dyDescent="0.2">
      <c r="A80" s="4" t="s">
        <v>37</v>
      </c>
      <c r="B80" s="55"/>
      <c r="C80" s="14"/>
      <c r="D80" s="30" t="s">
        <v>4</v>
      </c>
      <c r="E80" s="26">
        <f>E61+E69-E67+E79</f>
        <v>144.30333768495007</v>
      </c>
      <c r="F80" s="26">
        <f t="shared" ref="F80:H80" si="26">F61+F69-F67+F79</f>
        <v>144.30333768495007</v>
      </c>
      <c r="G80" s="26">
        <f t="shared" si="26"/>
        <v>144.30333768495007</v>
      </c>
      <c r="H80" s="29">
        <f t="shared" si="26"/>
        <v>144.30333768495007</v>
      </c>
      <c r="J80" s="4" t="s">
        <v>37</v>
      </c>
      <c r="K80" s="55"/>
      <c r="L80" s="14"/>
      <c r="M80" s="30" t="s">
        <v>4</v>
      </c>
      <c r="N80" s="26">
        <f>N61-N67+N69+N79</f>
        <v>135.40333768495006</v>
      </c>
      <c r="O80" s="26">
        <f t="shared" ref="O80:Q80" si="27">O61-O67+O69+O79</f>
        <v>135.40333768495006</v>
      </c>
      <c r="P80" s="26">
        <f t="shared" si="27"/>
        <v>135.40333768495006</v>
      </c>
      <c r="Q80" s="29">
        <f t="shared" si="27"/>
        <v>135.40333768495006</v>
      </c>
    </row>
    <row r="81" spans="1:17" x14ac:dyDescent="0.2">
      <c r="A81" s="5" t="s">
        <v>38</v>
      </c>
      <c r="B81" s="56"/>
      <c r="C81" s="14"/>
      <c r="D81" s="31" t="s">
        <v>4</v>
      </c>
      <c r="E81" s="14">
        <f>-10*E72*LOG(0.3/(4*PI()*E73*$C$6),10)</f>
        <v>83.773821334190643</v>
      </c>
      <c r="F81" s="14">
        <f>-10*F72*LOG(0.3/(4*PI()*F73*$C$6),10)</f>
        <v>89.794421247470268</v>
      </c>
      <c r="G81" s="14">
        <f>-10*G72*LOG(0.3/(4*PI()*G73*$C$6),10)</f>
        <v>95.815021160749893</v>
      </c>
      <c r="H81" s="16">
        <f>-10*H72*LOG(0.3/(4*PI()*H73*$C$6),10)</f>
        <v>71.172047035626534</v>
      </c>
      <c r="J81" s="5" t="s">
        <v>38</v>
      </c>
      <c r="K81" s="56"/>
      <c r="L81" s="14"/>
      <c r="M81" s="31" t="s">
        <v>4</v>
      </c>
      <c r="N81" s="14">
        <f>-10*N72*LOG(0.3/(4*PI()*N73*$C$6),10)</f>
        <v>83.773821334190643</v>
      </c>
      <c r="O81" s="14">
        <f>-10*O72*LOG(0.3/(4*PI()*O73*$C$6),10)</f>
        <v>89.794421247470268</v>
      </c>
      <c r="P81" s="14">
        <f>-10*P72*LOG(0.3/(4*PI()*P73*$C$6),10)</f>
        <v>95.815021160749893</v>
      </c>
      <c r="Q81" s="16">
        <f>-10*Q72*LOG(0.3/(4*PI()*Q73*$C$6),10)</f>
        <v>71.172047035626534</v>
      </c>
    </row>
    <row r="82" spans="1:17" x14ac:dyDescent="0.2">
      <c r="A82" s="5" t="s">
        <v>39</v>
      </c>
      <c r="B82" s="56"/>
      <c r="C82" s="14"/>
      <c r="D82" s="31" t="s">
        <v>4</v>
      </c>
      <c r="E82" s="14">
        <f>-E80+E81</f>
        <v>-60.529516350759422</v>
      </c>
      <c r="F82" s="14">
        <f>-F80+F81</f>
        <v>-54.508916437479797</v>
      </c>
      <c r="G82" s="14">
        <f>-G80+G81</f>
        <v>-48.488316524200172</v>
      </c>
      <c r="H82" s="16">
        <f>-H80+H81</f>
        <v>-73.131290649323532</v>
      </c>
      <c r="J82" s="5" t="s">
        <v>39</v>
      </c>
      <c r="K82" s="56"/>
      <c r="L82" s="14"/>
      <c r="M82" s="31" t="s">
        <v>4</v>
      </c>
      <c r="N82" s="14">
        <f>-N80+N81</f>
        <v>-51.629516350759417</v>
      </c>
      <c r="O82" s="14">
        <f>-O80+O81</f>
        <v>-45.608916437479792</v>
      </c>
      <c r="P82" s="14">
        <f>-P80+P81</f>
        <v>-39.588316524200167</v>
      </c>
      <c r="Q82" s="16">
        <f>-Q80+Q81</f>
        <v>-64.231290649323526</v>
      </c>
    </row>
    <row r="83" spans="1:17" x14ac:dyDescent="0.2">
      <c r="A83" s="5" t="s">
        <v>40</v>
      </c>
      <c r="B83" s="56"/>
      <c r="C83" s="14"/>
      <c r="D83" s="31" t="s">
        <v>4</v>
      </c>
      <c r="E83" s="14">
        <f>E81+10*E74*LOG(E75/E73,10)</f>
        <v>95.212961169421931</v>
      </c>
      <c r="F83" s="14">
        <f>F81+10*F74*LOG(F75/F73,10)</f>
        <v>99.728411104381649</v>
      </c>
      <c r="G83" s="14">
        <f>G81+10*G74*LOG(G75/G73,10)</f>
        <v>112.67270091793284</v>
      </c>
      <c r="H83" s="16">
        <f>H81+10*H74*LOG(H75/H73,10)</f>
        <v>120.69568187039806</v>
      </c>
      <c r="J83" s="5" t="s">
        <v>40</v>
      </c>
      <c r="K83" s="56"/>
      <c r="L83" s="14"/>
      <c r="M83" s="31" t="s">
        <v>4</v>
      </c>
      <c r="N83" s="14">
        <f>N81+10*N74*LOG(N75/N73,10)</f>
        <v>95.212961169421931</v>
      </c>
      <c r="O83" s="14">
        <f>O81+10*O74*LOG(O75/O73,10)</f>
        <v>99.728411104381649</v>
      </c>
      <c r="P83" s="14">
        <f>P81+10*P74*LOG(P75/P73,10)</f>
        <v>112.67270091793284</v>
      </c>
      <c r="Q83" s="16">
        <f>Q81+10*Q74*LOG(Q75/Q73,10)</f>
        <v>120.69568187039806</v>
      </c>
    </row>
    <row r="84" spans="1:17" x14ac:dyDescent="0.2">
      <c r="A84" s="5" t="s">
        <v>39</v>
      </c>
      <c r="B84" s="56"/>
      <c r="C84" s="14"/>
      <c r="D84" s="31" t="s">
        <v>4</v>
      </c>
      <c r="E84" s="14">
        <f>-E80+E83</f>
        <v>-49.090376515528135</v>
      </c>
      <c r="F84" s="14">
        <f>-F80+F83</f>
        <v>-44.574926580568416</v>
      </c>
      <c r="G84" s="14">
        <f>-G80+G83</f>
        <v>-31.630636767017222</v>
      </c>
      <c r="H84" s="16">
        <f>-H80+H83</f>
        <v>-23.607655814552004</v>
      </c>
      <c r="J84" s="5" t="s">
        <v>39</v>
      </c>
      <c r="K84" s="56"/>
      <c r="L84" s="14"/>
      <c r="M84" s="31" t="s">
        <v>4</v>
      </c>
      <c r="N84" s="14">
        <f>-N80+N83</f>
        <v>-40.190376515528129</v>
      </c>
      <c r="O84" s="14">
        <f>-O80+O83</f>
        <v>-35.67492658056841</v>
      </c>
      <c r="P84" s="14">
        <f>-P80+P83</f>
        <v>-22.730636767017216</v>
      </c>
      <c r="Q84" s="16">
        <f>-Q80+Q83</f>
        <v>-14.707655814551998</v>
      </c>
    </row>
    <row r="85" spans="1:17" x14ac:dyDescent="0.2">
      <c r="A85" s="4" t="s">
        <v>43</v>
      </c>
      <c r="B85" s="55"/>
      <c r="C85" s="26"/>
      <c r="D85" s="30" t="s">
        <v>6</v>
      </c>
      <c r="E85" s="32">
        <f>IF(E84&lt;0,E$28*POWER(10,-E84/(10*E$29)),IF(E82&lt;0,E$26*POWER(10,-E82/(10*E$27)),0.3*POWER(10,E80/(10*E$25))/(4*PI()*$C$6)))</f>
        <v>1773.5630524062017</v>
      </c>
      <c r="F85" s="32">
        <f>IF(F84&lt;0,F$28*POWER(10,-F84/(10*F$29)),IF(F82&lt;0,F$26*POWER(10,-F82/(10*F$27)),0.3*POWER(10,F80/(10*F$25))/(4*PI()*$C$6)))</f>
        <v>3812.9784346718711</v>
      </c>
      <c r="G85" s="32">
        <f>IF(G84&lt;0,G$28*POWER(10,-G84/(10*G$29)),IF(G82&lt;0,G$26*POWER(10,-G82/(10*G$27)),0.3*POWER(10,G80/(10*G$25))/(4*PI()*$C$6)))</f>
        <v>9306.87971719296</v>
      </c>
      <c r="H85" s="33">
        <f>IF(H84&lt;0,H$28*POWER(10,-H84/(10*H$29)),IF(H82&lt;0,H$26*POWER(10,-H82/(10*H$27)),0.3*POWER(10,H80/(10*H$25))/(4*PI()*$C$6)))</f>
        <v>7667.56699681189</v>
      </c>
      <c r="J85" s="4" t="s">
        <v>43</v>
      </c>
      <c r="K85" s="55"/>
      <c r="L85" s="26"/>
      <c r="M85" s="30" t="s">
        <v>6</v>
      </c>
      <c r="N85" s="32">
        <f>IF(N84&lt;0,N$28*POWER(10,-N84/(10*N$29)),IF(N82&lt;0,N$26*POWER(10,-N82/(10*N$27)),0.3*POWER(10,N80/(10*N$25))/(4*PI()*$C$6)))</f>
        <v>1101.209346013005</v>
      </c>
      <c r="O85" s="32">
        <f>IF(O84&lt;0,O$28*POWER(10,-O84/(10*O$29)),IF(O82&lt;0,O$26*POWER(10,-O82/(10*O$27)),0.3*POWER(10,O80/(10*O$25))/(4*PI()*$C$6)))</f>
        <v>2223.5854454904102</v>
      </c>
      <c r="P85" s="32">
        <f>IF(P84&lt;0,P$28*POWER(10,-P84/(10*P$29)),IF(P82&lt;0,P$26*POWER(10,-P82/(10*P$27)),0.3*POWER(10,P80/(10*P$25))/(4*PI()*$C$6)))</f>
        <v>5001.5789829090036</v>
      </c>
      <c r="Q85" s="33">
        <f>IF(Q84&lt;0,Q$28*POWER(10,-Q84/(10*Q$29)),IF(Q82&lt;0,Q$26*POWER(10,-Q82/(10*Q$27)),0.3*POWER(10,Q80/(10*Q$25))/(4*PI()*$C$6)))</f>
        <v>3589.450344292381</v>
      </c>
    </row>
    <row r="86" spans="1:17" x14ac:dyDescent="0.2">
      <c r="A86" s="5" t="s">
        <v>44</v>
      </c>
      <c r="B86" s="56"/>
      <c r="C86" s="14"/>
      <c r="D86" s="31"/>
      <c r="E86" s="14"/>
      <c r="F86" s="14"/>
      <c r="G86" s="14"/>
      <c r="H86" s="16"/>
      <c r="J86" s="5" t="s">
        <v>44</v>
      </c>
      <c r="K86" s="56"/>
      <c r="L86" s="14"/>
      <c r="M86" s="31"/>
      <c r="N86" s="14"/>
      <c r="O86" s="14"/>
      <c r="P86" s="14"/>
      <c r="Q86" s="16"/>
    </row>
    <row r="87" spans="1:17" x14ac:dyDescent="0.2">
      <c r="A87" s="5" t="s">
        <v>41</v>
      </c>
      <c r="B87" s="56"/>
      <c r="C87" s="17">
        <v>30</v>
      </c>
      <c r="D87" s="31" t="s">
        <v>4</v>
      </c>
      <c r="E87" s="14">
        <f>$C87</f>
        <v>30</v>
      </c>
      <c r="F87" s="14">
        <f>$C87</f>
        <v>30</v>
      </c>
      <c r="G87" s="14">
        <f>$C87</f>
        <v>30</v>
      </c>
      <c r="H87" s="16">
        <f>$C87</f>
        <v>30</v>
      </c>
      <c r="J87" s="5" t="s">
        <v>41</v>
      </c>
      <c r="K87" s="56"/>
      <c r="L87" s="17">
        <v>30</v>
      </c>
      <c r="M87" s="31" t="s">
        <v>4</v>
      </c>
      <c r="N87" s="14">
        <f>$C87</f>
        <v>30</v>
      </c>
      <c r="O87" s="14">
        <f>$C87</f>
        <v>30</v>
      </c>
      <c r="P87" s="14">
        <f>$C87</f>
        <v>30</v>
      </c>
      <c r="Q87" s="16">
        <f>$C87</f>
        <v>30</v>
      </c>
    </row>
    <row r="88" spans="1:17" x14ac:dyDescent="0.2">
      <c r="A88" s="4" t="s">
        <v>37</v>
      </c>
      <c r="B88" s="55"/>
      <c r="C88" s="44"/>
      <c r="D88" s="30" t="s">
        <v>4</v>
      </c>
      <c r="E88" s="26">
        <f>E80-E87</f>
        <v>114.30333768495007</v>
      </c>
      <c r="F88" s="26">
        <f t="shared" ref="F88:H88" si="28">F80-F87</f>
        <v>114.30333768495007</v>
      </c>
      <c r="G88" s="26">
        <f t="shared" si="28"/>
        <v>114.30333768495007</v>
      </c>
      <c r="H88" s="29">
        <f t="shared" si="28"/>
        <v>114.30333768495007</v>
      </c>
      <c r="J88" s="4" t="s">
        <v>37</v>
      </c>
      <c r="K88" s="55"/>
      <c r="L88" s="44"/>
      <c r="M88" s="30" t="s">
        <v>4</v>
      </c>
      <c r="N88" s="26">
        <f>N80-N87</f>
        <v>105.40333768495006</v>
      </c>
      <c r="O88" s="26">
        <f t="shared" ref="O88:Q88" si="29">O80-O87</f>
        <v>105.40333768495006</v>
      </c>
      <c r="P88" s="26">
        <f t="shared" si="29"/>
        <v>105.40333768495006</v>
      </c>
      <c r="Q88" s="29">
        <f t="shared" si="29"/>
        <v>105.40333768495006</v>
      </c>
    </row>
    <row r="89" spans="1:17" x14ac:dyDescent="0.2">
      <c r="A89" s="5" t="s">
        <v>38</v>
      </c>
      <c r="B89" s="56"/>
      <c r="C89" s="14"/>
      <c r="D89" s="31" t="s">
        <v>4</v>
      </c>
      <c r="E89" s="14">
        <f>-10*E$25*LOG(0.3/(4*PI()*E$26*$C$6),10)</f>
        <v>83.773821334190643</v>
      </c>
      <c r="F89" s="14">
        <f>-10*F$25*LOG(0.3/(4*PI()*F$26*$C$6),10)</f>
        <v>89.794421247470268</v>
      </c>
      <c r="G89" s="14">
        <f>-10*G$25*LOG(0.3/(4*PI()*G$26*$C$6),10)</f>
        <v>95.815021160749893</v>
      </c>
      <c r="H89" s="16">
        <f>-10*H$25*LOG(0.3/(4*PI()*H$26*$C$6),10)</f>
        <v>71.172047035626534</v>
      </c>
      <c r="J89" s="5" t="s">
        <v>38</v>
      </c>
      <c r="K89" s="56"/>
      <c r="L89" s="14"/>
      <c r="M89" s="31" t="s">
        <v>4</v>
      </c>
      <c r="N89" s="14">
        <f>-10*N$25*LOG(0.3/(4*PI()*N$26*$C$6),10)</f>
        <v>83.773821334190643</v>
      </c>
      <c r="O89" s="14">
        <f>-10*O$25*LOG(0.3/(4*PI()*O$26*$C$6),10)</f>
        <v>89.794421247470268</v>
      </c>
      <c r="P89" s="14">
        <f>-10*P$25*LOG(0.3/(4*PI()*P$26*$C$6),10)</f>
        <v>95.815021160749893</v>
      </c>
      <c r="Q89" s="16">
        <f>-10*Q$25*LOG(0.3/(4*PI()*Q$26*$C$6),10)</f>
        <v>71.172047035626534</v>
      </c>
    </row>
    <row r="90" spans="1:17" x14ac:dyDescent="0.2">
      <c r="A90" s="5" t="s">
        <v>39</v>
      </c>
      <c r="B90" s="56"/>
      <c r="C90" s="14"/>
      <c r="D90" s="31" t="s">
        <v>4</v>
      </c>
      <c r="E90" s="14">
        <f>-E88+E89</f>
        <v>-30.529516350759422</v>
      </c>
      <c r="F90" s="14">
        <f>-F88+F89</f>
        <v>-24.508916437479797</v>
      </c>
      <c r="G90" s="14">
        <f>-G88+G89</f>
        <v>-18.488316524200172</v>
      </c>
      <c r="H90" s="16">
        <f>-H88+H89</f>
        <v>-43.131290649323532</v>
      </c>
      <c r="J90" s="5" t="s">
        <v>39</v>
      </c>
      <c r="K90" s="56"/>
      <c r="L90" s="14"/>
      <c r="M90" s="31" t="s">
        <v>4</v>
      </c>
      <c r="N90" s="14">
        <f>-N88+N89</f>
        <v>-21.629516350759417</v>
      </c>
      <c r="O90" s="14">
        <f>-O88+O89</f>
        <v>-15.608916437479792</v>
      </c>
      <c r="P90" s="14">
        <f>-P88+P89</f>
        <v>-9.5883165242001667</v>
      </c>
      <c r="Q90" s="16">
        <f>-Q88+Q89</f>
        <v>-34.231290649323526</v>
      </c>
    </row>
    <row r="91" spans="1:17" x14ac:dyDescent="0.2">
      <c r="A91" s="5" t="s">
        <v>40</v>
      </c>
      <c r="B91" s="56"/>
      <c r="C91" s="14"/>
      <c r="D91" s="31" t="s">
        <v>4</v>
      </c>
      <c r="E91" s="14">
        <f>E89+10*E$27*LOG(E$28/E$26,10)</f>
        <v>95.212961169421931</v>
      </c>
      <c r="F91" s="14">
        <f>F89+10*F$27*LOG(F$28/F$26,10)</f>
        <v>99.728411104381649</v>
      </c>
      <c r="G91" s="14">
        <f>G89+10*G$27*LOG(G$28/G$26,10)</f>
        <v>112.67270091793284</v>
      </c>
      <c r="H91" s="16">
        <f>H89+10*H$27*LOG(H$28/H$26,10)</f>
        <v>120.69568187039806</v>
      </c>
      <c r="J91" s="5" t="s">
        <v>40</v>
      </c>
      <c r="K91" s="56"/>
      <c r="L91" s="14"/>
      <c r="M91" s="31" t="s">
        <v>4</v>
      </c>
      <c r="N91" s="14">
        <f>N89+10*N$27*LOG(N$28/N$26,10)</f>
        <v>95.212961169421931</v>
      </c>
      <c r="O91" s="14">
        <f>O89+10*O$27*LOG(O$28/O$26,10)</f>
        <v>99.728411104381649</v>
      </c>
      <c r="P91" s="14">
        <f>P89+10*P$27*LOG(P$28/P$26,10)</f>
        <v>112.67270091793284</v>
      </c>
      <c r="Q91" s="16">
        <f>Q89+10*Q$27*LOG(Q$28/Q$26,10)</f>
        <v>120.69568187039806</v>
      </c>
    </row>
    <row r="92" spans="1:17" x14ac:dyDescent="0.2">
      <c r="A92" s="5" t="s">
        <v>39</v>
      </c>
      <c r="B92" s="56"/>
      <c r="C92" s="14"/>
      <c r="D92" s="31" t="s">
        <v>4</v>
      </c>
      <c r="E92" s="14">
        <f>-E88+E91</f>
        <v>-19.090376515528135</v>
      </c>
      <c r="F92" s="14">
        <f>-F88+F91</f>
        <v>-14.574926580568416</v>
      </c>
      <c r="G92" s="14">
        <f>-G88+G91</f>
        <v>-1.6306367670172222</v>
      </c>
      <c r="H92" s="16">
        <f>-H88+H91</f>
        <v>6.3923441854479961</v>
      </c>
      <c r="J92" s="5" t="s">
        <v>39</v>
      </c>
      <c r="K92" s="56"/>
      <c r="L92" s="14"/>
      <c r="M92" s="31" t="s">
        <v>4</v>
      </c>
      <c r="N92" s="14">
        <f>-N88+N91</f>
        <v>-10.190376515528129</v>
      </c>
      <c r="O92" s="14">
        <f>-O88+O91</f>
        <v>-5.6749265805684104</v>
      </c>
      <c r="P92" s="14">
        <f>-P88+P91</f>
        <v>7.2693632329827835</v>
      </c>
      <c r="Q92" s="16">
        <f>-Q88+Q91</f>
        <v>15.292344185448002</v>
      </c>
    </row>
    <row r="93" spans="1:17" ht="12" thickBot="1" x14ac:dyDescent="0.25">
      <c r="A93" s="6" t="s">
        <v>43</v>
      </c>
      <c r="B93" s="57"/>
      <c r="C93" s="18"/>
      <c r="D93" s="34" t="s">
        <v>6</v>
      </c>
      <c r="E93" s="35">
        <f>IF(E92&lt;0,E$28*POWER(10,-E92/(10*E$29)),IF(E90&lt;0,E$26*POWER(10,-E90/(10*E$27)),0.3*POWER(10,E88/(10*E$25))/(4*PI()*$C$6)))</f>
        <v>355.77236780710996</v>
      </c>
      <c r="F93" s="35">
        <f>IF(F92&lt;0,F$28*POWER(10,-F92/(10*F$29)),IF(F90&lt;0,F$26*POWER(10,-F90/(10*F$27)),0.3*POWER(10,F88/(10*F$25))/(4*PI()*$C$6)))</f>
        <v>619.14256892484048</v>
      </c>
      <c r="G93" s="35">
        <f>IF(G92&lt;0,G$28*POWER(10,-G92/(10*G$29)),IF(G90&lt;0,G$26*POWER(10,-G90/(10*G$27)),0.3*POWER(10,G88/(10*G$25))/(4*PI()*$C$6)))</f>
        <v>1147.3956313720837</v>
      </c>
      <c r="H93" s="36">
        <f>IF(H92&lt;0,H$28*POWER(10,-H92/(10*H$29)),IF(H90&lt;0,H$26*POWER(10,-H90/(10*H$27)),0.3*POWER(10,H88/(10*H$25))/(4*PI()*$C$6)))</f>
        <v>593.67186601558433</v>
      </c>
      <c r="J93" s="6" t="s">
        <v>43</v>
      </c>
      <c r="K93" s="57"/>
      <c r="L93" s="18"/>
      <c r="M93" s="34" t="s">
        <v>6</v>
      </c>
      <c r="N93" s="35">
        <f>IF(N92&lt;0,N$28*POWER(10,-N92/(10*N$29)),IF(N90&lt;0,N$26*POWER(10,-N90/(10*N$27)),0.3*POWER(10,N88/(10*N$25))/(4*PI()*$C$6)))</f>
        <v>220.89987494430281</v>
      </c>
      <c r="O93" s="35">
        <f>IF(O92&lt;0,O$28*POWER(10,-O92/(10*O$29)),IF(O90&lt;0,O$26*POWER(10,-O90/(10*O$27)),0.3*POWER(10,O88/(10*O$25))/(4*PI()*$C$6)))</f>
        <v>361.06063239859196</v>
      </c>
      <c r="P93" s="35">
        <f>IF(P92&lt;0,P$28*POWER(10,-P92/(10*P$29)),IF(P90&lt;0,P$26*POWER(10,-P90/(10*P$27)),0.3*POWER(10,P88/(10*P$25))/(4*PI()*$C$6)))</f>
        <v>563.22229924584133</v>
      </c>
      <c r="Q93" s="36">
        <f>IF(Q92&lt;0,Q$28*POWER(10,-Q92/(10*Q$29)),IF(Q90&lt;0,Q$26*POWER(10,-Q90/(10*Q$27)),0.3*POWER(10,Q88/(10*Q$25))/(4*PI()*$C$6)))</f>
        <v>277.91810423728589</v>
      </c>
    </row>
    <row r="95" spans="1:17" x14ac:dyDescent="0.2">
      <c r="A95" s="45" t="s">
        <v>50</v>
      </c>
      <c r="B95" s="45" t="s">
        <v>67</v>
      </c>
      <c r="J95" s="45" t="s">
        <v>50</v>
      </c>
      <c r="K95" s="45" t="s">
        <v>67</v>
      </c>
    </row>
    <row r="96" spans="1:17" x14ac:dyDescent="0.2">
      <c r="A96" s="45"/>
      <c r="B96" s="45" t="s">
        <v>54</v>
      </c>
      <c r="J96" s="45"/>
      <c r="K96" s="45" t="s">
        <v>54</v>
      </c>
    </row>
    <row r="97" spans="1:17" x14ac:dyDescent="0.2">
      <c r="A97" s="45"/>
      <c r="B97" s="45" t="s">
        <v>53</v>
      </c>
      <c r="J97" s="45"/>
      <c r="K97" s="45" t="s">
        <v>55</v>
      </c>
    </row>
    <row r="98" spans="1:17" x14ac:dyDescent="0.2">
      <c r="A98" s="45" t="s">
        <v>52</v>
      </c>
      <c r="B98" s="45" t="s">
        <v>56</v>
      </c>
      <c r="C98" s="46"/>
      <c r="D98" s="46"/>
      <c r="E98" s="46"/>
      <c r="F98" s="46"/>
      <c r="G98" s="46"/>
      <c r="H98" s="46"/>
      <c r="I98" s="45"/>
      <c r="J98" s="45" t="s">
        <v>52</v>
      </c>
      <c r="K98" s="45" t="s">
        <v>56</v>
      </c>
      <c r="L98" s="45"/>
      <c r="M98" s="45"/>
      <c r="N98" s="45"/>
      <c r="O98" s="45"/>
      <c r="P98" s="45"/>
      <c r="Q98" s="45"/>
    </row>
    <row r="99" spans="1:17" ht="13.15" customHeight="1" thickBot="1" x14ac:dyDescent="0.25">
      <c r="L99" s="37"/>
      <c r="M99" s="37"/>
      <c r="N99" s="37"/>
      <c r="O99" s="37"/>
      <c r="P99" s="37"/>
      <c r="Q99" s="37"/>
    </row>
    <row r="100" spans="1:17" ht="12" thickBot="1" x14ac:dyDescent="0.25">
      <c r="A100" s="69" t="s">
        <v>8</v>
      </c>
      <c r="B100" s="70"/>
      <c r="C100" s="71">
        <v>5.76</v>
      </c>
      <c r="D100" s="71"/>
      <c r="E100" s="71" t="s">
        <v>9</v>
      </c>
      <c r="F100" s="71">
        <f>300000000/C100/10^9</f>
        <v>5.2083333333333336E-2</v>
      </c>
      <c r="G100" s="71"/>
      <c r="H100" s="72"/>
      <c r="J100" s="69" t="s">
        <v>8</v>
      </c>
      <c r="K100" s="70"/>
      <c r="L100" s="71">
        <v>5.76</v>
      </c>
      <c r="M100" s="71"/>
      <c r="N100" s="71" t="s">
        <v>9</v>
      </c>
      <c r="O100" s="71">
        <f>300000000/L100/10^9</f>
        <v>5.2083333333333336E-2</v>
      </c>
      <c r="P100" s="71"/>
      <c r="Q100" s="72"/>
    </row>
    <row r="101" spans="1:17" x14ac:dyDescent="0.2">
      <c r="A101" s="3" t="s">
        <v>10</v>
      </c>
      <c r="B101" s="54"/>
      <c r="C101" s="9" t="s">
        <v>11</v>
      </c>
      <c r="D101" s="9" t="s">
        <v>12</v>
      </c>
      <c r="E101" s="10" t="s">
        <v>13</v>
      </c>
      <c r="F101" s="10" t="s">
        <v>14</v>
      </c>
      <c r="G101" s="11" t="s">
        <v>15</v>
      </c>
      <c r="H101" s="12" t="s">
        <v>16</v>
      </c>
      <c r="J101" s="3" t="s">
        <v>10</v>
      </c>
      <c r="K101" s="54"/>
      <c r="L101" s="9" t="s">
        <v>11</v>
      </c>
      <c r="M101" s="9" t="s">
        <v>12</v>
      </c>
      <c r="N101" s="10" t="s">
        <v>13</v>
      </c>
      <c r="O101" s="10" t="s">
        <v>14</v>
      </c>
      <c r="P101" s="11" t="s">
        <v>15</v>
      </c>
      <c r="Q101" s="12" t="s">
        <v>16</v>
      </c>
    </row>
    <row r="102" spans="1:17" x14ac:dyDescent="0.2">
      <c r="A102" s="4" t="s">
        <v>63</v>
      </c>
      <c r="B102" s="55"/>
      <c r="C102" s="14"/>
      <c r="D102" s="31"/>
      <c r="E102" s="31"/>
      <c r="F102" s="31"/>
      <c r="G102" s="31"/>
      <c r="H102" s="15"/>
      <c r="J102" s="4" t="s">
        <v>63</v>
      </c>
      <c r="K102" s="55"/>
      <c r="L102" s="14"/>
      <c r="M102" s="31"/>
      <c r="N102" s="31"/>
      <c r="O102" s="31"/>
      <c r="P102" s="31"/>
      <c r="Q102" s="15"/>
    </row>
    <row r="103" spans="1:17" x14ac:dyDescent="0.2">
      <c r="A103" s="5" t="s">
        <v>18</v>
      </c>
      <c r="B103" s="56"/>
      <c r="C103" s="13">
        <v>3</v>
      </c>
      <c r="D103" s="31" t="s">
        <v>5</v>
      </c>
      <c r="E103" s="14">
        <f>C103</f>
        <v>3</v>
      </c>
      <c r="F103" s="14">
        <f>E103</f>
        <v>3</v>
      </c>
      <c r="G103" s="14">
        <f>F103</f>
        <v>3</v>
      </c>
      <c r="H103" s="15">
        <f>G103</f>
        <v>3</v>
      </c>
      <c r="J103" s="5" t="s">
        <v>18</v>
      </c>
      <c r="K103" s="56"/>
      <c r="L103" s="13">
        <v>3</v>
      </c>
      <c r="M103" s="31" t="s">
        <v>5</v>
      </c>
      <c r="N103" s="14">
        <f>L103</f>
        <v>3</v>
      </c>
      <c r="O103" s="14">
        <f>N103</f>
        <v>3</v>
      </c>
      <c r="P103" s="14">
        <f>O103</f>
        <v>3</v>
      </c>
      <c r="Q103" s="15">
        <f>P103</f>
        <v>3</v>
      </c>
    </row>
    <row r="104" spans="1:17" x14ac:dyDescent="0.2">
      <c r="A104" s="5" t="s">
        <v>19</v>
      </c>
      <c r="B104" s="56"/>
      <c r="C104" s="13">
        <v>26</v>
      </c>
      <c r="D104" s="31" t="s">
        <v>2</v>
      </c>
      <c r="E104" s="14">
        <f>$C104</f>
        <v>26</v>
      </c>
      <c r="F104" s="14">
        <f>$C104</f>
        <v>26</v>
      </c>
      <c r="G104" s="14">
        <f>$C104</f>
        <v>26</v>
      </c>
      <c r="H104" s="16">
        <f>$C104</f>
        <v>26</v>
      </c>
      <c r="J104" s="5" t="s">
        <v>19</v>
      </c>
      <c r="K104" s="56"/>
      <c r="L104" s="13">
        <v>26</v>
      </c>
      <c r="M104" s="31" t="s">
        <v>2</v>
      </c>
      <c r="N104" s="14">
        <f>$C104</f>
        <v>26</v>
      </c>
      <c r="O104" s="14">
        <f>$C104</f>
        <v>26</v>
      </c>
      <c r="P104" s="14">
        <f>$C104</f>
        <v>26</v>
      </c>
      <c r="Q104" s="16">
        <f>$C104</f>
        <v>26</v>
      </c>
    </row>
    <row r="105" spans="1:17" x14ac:dyDescent="0.2">
      <c r="A105" s="5" t="s">
        <v>20</v>
      </c>
      <c r="B105" s="56"/>
      <c r="C105" s="13">
        <v>0</v>
      </c>
      <c r="D105" s="31" t="s">
        <v>4</v>
      </c>
      <c r="E105" s="14">
        <f>$C105</f>
        <v>0</v>
      </c>
      <c r="F105" s="14">
        <f t="shared" ref="F105:H106" si="30">$C105</f>
        <v>0</v>
      </c>
      <c r="G105" s="14">
        <f t="shared" si="30"/>
        <v>0</v>
      </c>
      <c r="H105" s="16">
        <f t="shared" si="30"/>
        <v>0</v>
      </c>
      <c r="J105" s="5" t="s">
        <v>20</v>
      </c>
      <c r="K105" s="56"/>
      <c r="L105" s="13">
        <v>21.8</v>
      </c>
      <c r="M105" s="31" t="s">
        <v>4</v>
      </c>
      <c r="N105" s="14">
        <f>$L105</f>
        <v>21.8</v>
      </c>
      <c r="O105" s="14">
        <f t="shared" ref="O105:Q105" si="31">$L105</f>
        <v>21.8</v>
      </c>
      <c r="P105" s="14">
        <f t="shared" si="31"/>
        <v>21.8</v>
      </c>
      <c r="Q105" s="16">
        <f t="shared" si="31"/>
        <v>21.8</v>
      </c>
    </row>
    <row r="106" spans="1:17" x14ac:dyDescent="0.2">
      <c r="A106" s="5" t="s">
        <v>21</v>
      </c>
      <c r="B106" s="56"/>
      <c r="C106" s="13">
        <v>0</v>
      </c>
      <c r="D106" s="31" t="s">
        <v>4</v>
      </c>
      <c r="E106" s="14">
        <f>$C106</f>
        <v>0</v>
      </c>
      <c r="F106" s="14">
        <f t="shared" si="30"/>
        <v>0</v>
      </c>
      <c r="G106" s="14">
        <f t="shared" si="30"/>
        <v>0</v>
      </c>
      <c r="H106" s="16">
        <f t="shared" si="30"/>
        <v>0</v>
      </c>
      <c r="J106" s="5" t="s">
        <v>21</v>
      </c>
      <c r="K106" s="56"/>
      <c r="L106" s="13">
        <v>0</v>
      </c>
      <c r="M106" s="31" t="s">
        <v>4</v>
      </c>
      <c r="N106" s="14">
        <f>$C106</f>
        <v>0</v>
      </c>
      <c r="O106" s="14">
        <f t="shared" ref="O106:Q106" si="32">$C106</f>
        <v>0</v>
      </c>
      <c r="P106" s="14">
        <f t="shared" si="32"/>
        <v>0</v>
      </c>
      <c r="Q106" s="16">
        <f t="shared" si="32"/>
        <v>0</v>
      </c>
    </row>
    <row r="107" spans="1:17" x14ac:dyDescent="0.2">
      <c r="A107" s="5" t="s">
        <v>22</v>
      </c>
      <c r="B107" s="56" t="s">
        <v>48</v>
      </c>
      <c r="C107" s="17">
        <v>0</v>
      </c>
      <c r="D107" s="31" t="s">
        <v>3</v>
      </c>
      <c r="E107" s="14">
        <v>0</v>
      </c>
      <c r="F107" s="14">
        <v>0</v>
      </c>
      <c r="G107" s="14">
        <v>0</v>
      </c>
      <c r="H107" s="16">
        <v>0</v>
      </c>
      <c r="J107" s="5" t="s">
        <v>22</v>
      </c>
      <c r="K107" s="56"/>
      <c r="L107" s="17">
        <v>0</v>
      </c>
      <c r="M107" s="31" t="s">
        <v>3</v>
      </c>
      <c r="N107" s="14">
        <v>0</v>
      </c>
      <c r="O107" s="14">
        <v>0</v>
      </c>
      <c r="P107" s="14">
        <v>0</v>
      </c>
      <c r="Q107" s="16">
        <v>0</v>
      </c>
    </row>
    <row r="108" spans="1:17" ht="12" thickBot="1" x14ac:dyDescent="0.25">
      <c r="A108" s="6" t="s">
        <v>46</v>
      </c>
      <c r="B108" s="57" t="s">
        <v>47</v>
      </c>
      <c r="C108" s="18"/>
      <c r="D108" s="34" t="s">
        <v>2</v>
      </c>
      <c r="E108" s="18">
        <f>E104-SUM(E105:E107)</f>
        <v>26</v>
      </c>
      <c r="F108" s="18">
        <f t="shared" ref="F108:H108" si="33">F104-SUM(F105:F107)</f>
        <v>26</v>
      </c>
      <c r="G108" s="18">
        <f t="shared" si="33"/>
        <v>26</v>
      </c>
      <c r="H108" s="19">
        <f t="shared" si="33"/>
        <v>26</v>
      </c>
      <c r="J108" s="6" t="s">
        <v>23</v>
      </c>
      <c r="K108" s="57"/>
      <c r="L108" s="18"/>
      <c r="M108" s="34" t="s">
        <v>24</v>
      </c>
      <c r="N108" s="18">
        <f>N104-SUM(N105:N107)</f>
        <v>4.1999999999999993</v>
      </c>
      <c r="O108" s="18">
        <f t="shared" ref="O108:Q108" si="34">O104-SUM(O105:O107)</f>
        <v>4.1999999999999993</v>
      </c>
      <c r="P108" s="18">
        <f t="shared" si="34"/>
        <v>4.1999999999999993</v>
      </c>
      <c r="Q108" s="19">
        <f t="shared" si="34"/>
        <v>4.1999999999999993</v>
      </c>
    </row>
    <row r="109" spans="1:17" s="82" customFormat="1" ht="12" thickBot="1" x14ac:dyDescent="0.25">
      <c r="A109" s="75"/>
      <c r="B109" s="75"/>
      <c r="C109" s="78"/>
      <c r="D109" s="79"/>
      <c r="E109" s="20"/>
      <c r="F109" s="20"/>
      <c r="G109" s="20"/>
      <c r="H109" s="79"/>
      <c r="J109" s="75"/>
      <c r="K109" s="75"/>
      <c r="L109" s="78"/>
      <c r="M109" s="79"/>
      <c r="N109" s="20"/>
      <c r="O109" s="20"/>
      <c r="P109" s="20"/>
      <c r="Q109" s="79"/>
    </row>
    <row r="110" spans="1:17" x14ac:dyDescent="0.2">
      <c r="A110" s="7" t="s">
        <v>42</v>
      </c>
      <c r="B110" s="58"/>
      <c r="C110" s="21"/>
      <c r="D110" s="40"/>
      <c r="E110" s="21"/>
      <c r="F110" s="21"/>
      <c r="G110" s="21"/>
      <c r="H110" s="41"/>
      <c r="J110" s="7" t="s">
        <v>42</v>
      </c>
      <c r="K110" s="58"/>
      <c r="L110" s="21"/>
      <c r="M110" s="40"/>
      <c r="N110" s="21"/>
      <c r="O110" s="21"/>
      <c r="P110" s="21"/>
      <c r="Q110" s="41"/>
    </row>
    <row r="111" spans="1:17" x14ac:dyDescent="0.2">
      <c r="A111" s="5" t="s">
        <v>25</v>
      </c>
      <c r="B111" s="55"/>
      <c r="C111" s="22">
        <v>2.7000000000000001E-3</v>
      </c>
      <c r="D111" s="31" t="s">
        <v>5</v>
      </c>
      <c r="E111" s="51">
        <f t="shared" ref="E111:H113" si="35">$C111</f>
        <v>2.7000000000000001E-3</v>
      </c>
      <c r="F111" s="51">
        <f t="shared" si="35"/>
        <v>2.7000000000000001E-3</v>
      </c>
      <c r="G111" s="51">
        <f t="shared" si="35"/>
        <v>2.7000000000000001E-3</v>
      </c>
      <c r="H111" s="52">
        <f t="shared" si="35"/>
        <v>2.7000000000000001E-3</v>
      </c>
      <c r="J111" s="5" t="s">
        <v>25</v>
      </c>
      <c r="K111" s="55"/>
      <c r="L111" s="22">
        <v>2.7000000000000001E-3</v>
      </c>
      <c r="M111" s="31" t="s">
        <v>5</v>
      </c>
      <c r="N111" s="23">
        <f t="shared" ref="N111:Q113" si="36">$C111</f>
        <v>2.7000000000000001E-3</v>
      </c>
      <c r="O111" s="23">
        <f t="shared" si="36"/>
        <v>2.7000000000000001E-3</v>
      </c>
      <c r="P111" s="23">
        <f t="shared" si="36"/>
        <v>2.7000000000000001E-3</v>
      </c>
      <c r="Q111" s="24">
        <f t="shared" si="36"/>
        <v>2.7000000000000001E-3</v>
      </c>
    </row>
    <row r="112" spans="1:17" x14ac:dyDescent="0.2">
      <c r="A112" s="5" t="s">
        <v>26</v>
      </c>
      <c r="B112" s="56"/>
      <c r="C112" s="22">
        <v>-139</v>
      </c>
      <c r="D112" s="31" t="s">
        <v>2</v>
      </c>
      <c r="E112" s="14">
        <f t="shared" si="35"/>
        <v>-139</v>
      </c>
      <c r="F112" s="14">
        <f t="shared" si="35"/>
        <v>-139</v>
      </c>
      <c r="G112" s="14">
        <f t="shared" si="35"/>
        <v>-139</v>
      </c>
      <c r="H112" s="16">
        <f t="shared" si="35"/>
        <v>-139</v>
      </c>
      <c r="J112" s="5" t="s">
        <v>26</v>
      </c>
      <c r="K112" s="56"/>
      <c r="L112" s="22">
        <v>-139</v>
      </c>
      <c r="M112" s="31" t="s">
        <v>2</v>
      </c>
      <c r="N112" s="14">
        <f t="shared" si="36"/>
        <v>-139</v>
      </c>
      <c r="O112" s="14">
        <f t="shared" si="36"/>
        <v>-139</v>
      </c>
      <c r="P112" s="14">
        <f t="shared" si="36"/>
        <v>-139</v>
      </c>
      <c r="Q112" s="16">
        <f t="shared" si="36"/>
        <v>-139</v>
      </c>
    </row>
    <row r="113" spans="1:17" x14ac:dyDescent="0.2">
      <c r="A113" s="5" t="s">
        <v>27</v>
      </c>
      <c r="B113" s="56"/>
      <c r="C113" s="22">
        <v>33</v>
      </c>
      <c r="D113" s="31" t="s">
        <v>3</v>
      </c>
      <c r="E113" s="14">
        <f t="shared" si="35"/>
        <v>33</v>
      </c>
      <c r="F113" s="14">
        <f t="shared" si="35"/>
        <v>33</v>
      </c>
      <c r="G113" s="14">
        <f t="shared" si="35"/>
        <v>33</v>
      </c>
      <c r="H113" s="16">
        <f t="shared" si="35"/>
        <v>33</v>
      </c>
      <c r="J113" s="5" t="s">
        <v>27</v>
      </c>
      <c r="K113" s="56"/>
      <c r="L113" s="22">
        <v>33</v>
      </c>
      <c r="M113" s="31" t="s">
        <v>3</v>
      </c>
      <c r="N113" s="14">
        <f t="shared" si="36"/>
        <v>33</v>
      </c>
      <c r="O113" s="14">
        <f t="shared" si="36"/>
        <v>33</v>
      </c>
      <c r="P113" s="14">
        <f t="shared" si="36"/>
        <v>33</v>
      </c>
      <c r="Q113" s="16">
        <f t="shared" si="36"/>
        <v>33</v>
      </c>
    </row>
    <row r="114" spans="1:17" ht="12" thickBot="1" x14ac:dyDescent="0.25">
      <c r="A114" s="6" t="s">
        <v>28</v>
      </c>
      <c r="B114" s="57"/>
      <c r="C114" s="42"/>
      <c r="D114" s="34" t="s">
        <v>2</v>
      </c>
      <c r="E114" s="18">
        <f>E112-E113</f>
        <v>-172</v>
      </c>
      <c r="F114" s="18">
        <f t="shared" ref="F114:H114" si="37">F112-F113</f>
        <v>-172</v>
      </c>
      <c r="G114" s="18">
        <f t="shared" si="37"/>
        <v>-172</v>
      </c>
      <c r="H114" s="19">
        <f t="shared" si="37"/>
        <v>-172</v>
      </c>
      <c r="J114" s="6" t="s">
        <v>28</v>
      </c>
      <c r="K114" s="57"/>
      <c r="L114" s="42"/>
      <c r="M114" s="34" t="s">
        <v>24</v>
      </c>
      <c r="N114" s="18">
        <f>N112-N113</f>
        <v>-172</v>
      </c>
      <c r="O114" s="18">
        <f t="shared" ref="O114:Q114" si="38">O112-O113</f>
        <v>-172</v>
      </c>
      <c r="P114" s="18">
        <f t="shared" si="38"/>
        <v>-172</v>
      </c>
      <c r="Q114" s="19">
        <f t="shared" si="38"/>
        <v>-172</v>
      </c>
    </row>
    <row r="115" spans="1:17" s="82" customFormat="1" ht="12" thickBot="1" x14ac:dyDescent="0.25">
      <c r="A115" s="73"/>
      <c r="B115" s="73"/>
      <c r="C115" s="80"/>
      <c r="D115" s="81"/>
      <c r="E115" s="49"/>
      <c r="F115" s="49"/>
      <c r="G115" s="49"/>
      <c r="H115" s="49"/>
      <c r="J115" s="73"/>
      <c r="K115" s="73"/>
      <c r="L115" s="80"/>
      <c r="M115" s="81"/>
      <c r="N115" s="49"/>
      <c r="O115" s="49"/>
      <c r="P115" s="49"/>
      <c r="Q115" s="49"/>
    </row>
    <row r="116" spans="1:17" ht="12" thickBot="1" x14ac:dyDescent="0.25">
      <c r="A116" s="61" t="s">
        <v>7</v>
      </c>
      <c r="B116" s="62" t="s">
        <v>49</v>
      </c>
      <c r="C116" s="63"/>
      <c r="D116" s="64" t="s">
        <v>4</v>
      </c>
      <c r="E116" s="65">
        <f>10*LOG($C111/$C103)</f>
        <v>-30.457574905606752</v>
      </c>
      <c r="F116" s="65">
        <f t="shared" ref="F116:H116" si="39">10*LOG($C111/$C103)</f>
        <v>-30.457574905606752</v>
      </c>
      <c r="G116" s="65">
        <f t="shared" si="39"/>
        <v>-30.457574905606752</v>
      </c>
      <c r="H116" s="66">
        <f t="shared" si="39"/>
        <v>-30.457574905606752</v>
      </c>
      <c r="I116" s="53"/>
      <c r="J116" s="61" t="s">
        <v>7</v>
      </c>
      <c r="K116" s="62" t="s">
        <v>49</v>
      </c>
      <c r="L116" s="63"/>
      <c r="M116" s="64" t="s">
        <v>4</v>
      </c>
      <c r="N116" s="65">
        <f>10*LOG($C111/$C103)</f>
        <v>-30.457574905606752</v>
      </c>
      <c r="O116" s="65">
        <f t="shared" ref="O116:Q116" si="40">10*LOG($C111/$C103)</f>
        <v>-30.457574905606752</v>
      </c>
      <c r="P116" s="65">
        <f t="shared" si="40"/>
        <v>-30.457574905606752</v>
      </c>
      <c r="Q116" s="66">
        <f t="shared" si="40"/>
        <v>-30.457574905606752</v>
      </c>
    </row>
    <row r="117" spans="1:17" s="82" customFormat="1" ht="12" thickBot="1" x14ac:dyDescent="0.25">
      <c r="A117" s="75"/>
      <c r="B117" s="75"/>
      <c r="C117" s="20"/>
      <c r="D117" s="79"/>
      <c r="E117" s="20"/>
      <c r="F117" s="20"/>
      <c r="G117" s="20"/>
      <c r="H117" s="79"/>
      <c r="J117" s="75"/>
      <c r="K117" s="75"/>
      <c r="L117" s="20"/>
      <c r="M117" s="79"/>
      <c r="N117" s="20"/>
      <c r="O117" s="20"/>
      <c r="P117" s="20"/>
      <c r="Q117" s="79"/>
    </row>
    <row r="118" spans="1:17" x14ac:dyDescent="0.2">
      <c r="A118" s="7" t="s">
        <v>29</v>
      </c>
      <c r="B118" s="58"/>
      <c r="C118" s="25"/>
      <c r="D118" s="43"/>
      <c r="E118" s="25"/>
      <c r="F118" s="25"/>
      <c r="G118" s="25"/>
      <c r="H118" s="41"/>
      <c r="J118" s="7" t="s">
        <v>29</v>
      </c>
      <c r="K118" s="58"/>
      <c r="L118" s="25"/>
      <c r="M118" s="43"/>
      <c r="N118" s="25"/>
      <c r="O118" s="25"/>
      <c r="P118" s="25"/>
      <c r="Q118" s="41"/>
    </row>
    <row r="119" spans="1:17" x14ac:dyDescent="0.2">
      <c r="A119" s="5" t="s">
        <v>30</v>
      </c>
      <c r="B119" s="56"/>
      <c r="C119" s="26"/>
      <c r="D119" s="30"/>
      <c r="E119" s="23">
        <v>2</v>
      </c>
      <c r="F119" s="23">
        <v>2</v>
      </c>
      <c r="G119" s="23">
        <v>2</v>
      </c>
      <c r="H119" s="24">
        <v>2</v>
      </c>
      <c r="J119" s="5" t="s">
        <v>30</v>
      </c>
      <c r="K119" s="56"/>
      <c r="L119" s="26"/>
      <c r="M119" s="30"/>
      <c r="N119" s="23">
        <v>2</v>
      </c>
      <c r="O119" s="23">
        <v>2</v>
      </c>
      <c r="P119" s="23">
        <v>2</v>
      </c>
      <c r="Q119" s="24">
        <v>2</v>
      </c>
    </row>
    <row r="120" spans="1:17" x14ac:dyDescent="0.2">
      <c r="A120" s="5" t="s">
        <v>31</v>
      </c>
      <c r="B120" s="56"/>
      <c r="C120" s="26"/>
      <c r="D120" s="30"/>
      <c r="E120" s="14">
        <v>64</v>
      </c>
      <c r="F120" s="14">
        <v>128</v>
      </c>
      <c r="G120" s="14">
        <v>256</v>
      </c>
      <c r="H120" s="16">
        <v>15</v>
      </c>
      <c r="J120" s="5" t="s">
        <v>31</v>
      </c>
      <c r="K120" s="56"/>
      <c r="L120" s="26"/>
      <c r="M120" s="30"/>
      <c r="N120" s="14">
        <v>64</v>
      </c>
      <c r="O120" s="14">
        <v>128</v>
      </c>
      <c r="P120" s="14">
        <v>256</v>
      </c>
      <c r="Q120" s="16">
        <v>15</v>
      </c>
    </row>
    <row r="121" spans="1:17" x14ac:dyDescent="0.2">
      <c r="A121" s="5" t="s">
        <v>32</v>
      </c>
      <c r="B121" s="56"/>
      <c r="C121" s="26"/>
      <c r="D121" s="30"/>
      <c r="E121" s="23">
        <v>3.8</v>
      </c>
      <c r="F121" s="23">
        <v>3.3</v>
      </c>
      <c r="G121" s="23">
        <v>2.8</v>
      </c>
      <c r="H121" s="24">
        <v>2.7</v>
      </c>
      <c r="J121" s="5" t="s">
        <v>32</v>
      </c>
      <c r="K121" s="56"/>
      <c r="L121" s="26"/>
      <c r="M121" s="30"/>
      <c r="N121" s="23">
        <v>3.8</v>
      </c>
      <c r="O121" s="23">
        <v>3.3</v>
      </c>
      <c r="P121" s="23">
        <v>2.8</v>
      </c>
      <c r="Q121" s="24">
        <v>2.7</v>
      </c>
    </row>
    <row r="122" spans="1:17" x14ac:dyDescent="0.2">
      <c r="A122" s="5" t="s">
        <v>33</v>
      </c>
      <c r="B122" s="56"/>
      <c r="C122" s="26"/>
      <c r="D122" s="30"/>
      <c r="E122" s="14">
        <v>128</v>
      </c>
      <c r="F122" s="14">
        <v>256</v>
      </c>
      <c r="G122" s="14">
        <v>1024</v>
      </c>
      <c r="H122" s="16">
        <v>1024</v>
      </c>
      <c r="J122" s="5" t="s">
        <v>33</v>
      </c>
      <c r="K122" s="56"/>
      <c r="L122" s="26"/>
      <c r="M122" s="30"/>
      <c r="N122" s="14">
        <v>128</v>
      </c>
      <c r="O122" s="14">
        <v>256</v>
      </c>
      <c r="P122" s="14">
        <v>1024</v>
      </c>
      <c r="Q122" s="16">
        <v>1024</v>
      </c>
    </row>
    <row r="123" spans="1:17" ht="12" thickBot="1" x14ac:dyDescent="0.25">
      <c r="A123" s="8" t="s">
        <v>34</v>
      </c>
      <c r="B123" s="60"/>
      <c r="C123" s="18"/>
      <c r="D123" s="34"/>
      <c r="E123" s="27">
        <v>4.3</v>
      </c>
      <c r="F123" s="27">
        <v>3.8</v>
      </c>
      <c r="G123" s="27">
        <v>3.3</v>
      </c>
      <c r="H123" s="28">
        <v>2.7</v>
      </c>
      <c r="J123" s="8" t="s">
        <v>34</v>
      </c>
      <c r="K123" s="60"/>
      <c r="L123" s="18"/>
      <c r="M123" s="34"/>
      <c r="N123" s="27">
        <v>4.3</v>
      </c>
      <c r="O123" s="27">
        <v>3.8</v>
      </c>
      <c r="P123" s="27">
        <v>3.3</v>
      </c>
      <c r="Q123" s="28">
        <v>2.7</v>
      </c>
    </row>
    <row r="124" spans="1:17" s="82" customFormat="1" ht="12" thickBot="1" x14ac:dyDescent="0.25">
      <c r="A124" s="75"/>
      <c r="B124" s="75"/>
      <c r="C124" s="79"/>
      <c r="D124" s="79"/>
      <c r="E124" s="79"/>
      <c r="F124" s="79"/>
      <c r="G124" s="79"/>
      <c r="H124" s="79"/>
      <c r="J124" s="75"/>
      <c r="K124" s="75"/>
      <c r="L124" s="79"/>
      <c r="M124" s="79"/>
      <c r="N124" s="79"/>
      <c r="O124" s="79"/>
      <c r="P124" s="79"/>
      <c r="Q124" s="79"/>
    </row>
    <row r="125" spans="1:17" x14ac:dyDescent="0.2">
      <c r="A125" s="7" t="s">
        <v>35</v>
      </c>
      <c r="B125" s="58"/>
      <c r="C125" s="21"/>
      <c r="D125" s="40"/>
      <c r="E125" s="21"/>
      <c r="F125" s="21"/>
      <c r="G125" s="21"/>
      <c r="H125" s="41"/>
      <c r="J125" s="7" t="s">
        <v>35</v>
      </c>
      <c r="K125" s="58"/>
      <c r="L125" s="21"/>
      <c r="M125" s="40"/>
      <c r="N125" s="21"/>
      <c r="O125" s="21"/>
      <c r="P125" s="21"/>
      <c r="Q125" s="41"/>
    </row>
    <row r="126" spans="1:17" x14ac:dyDescent="0.2">
      <c r="A126" s="5" t="s">
        <v>61</v>
      </c>
      <c r="B126" s="56"/>
      <c r="C126" s="13">
        <v>0</v>
      </c>
      <c r="D126" s="31" t="s">
        <v>4</v>
      </c>
      <c r="E126" s="14">
        <f>$C$32</f>
        <v>0</v>
      </c>
      <c r="F126" s="14">
        <f>$C$32</f>
        <v>0</v>
      </c>
      <c r="G126" s="14">
        <f>$C$32</f>
        <v>0</v>
      </c>
      <c r="H126" s="16">
        <f>$C$32</f>
        <v>0</v>
      </c>
      <c r="J126" s="5" t="s">
        <v>61</v>
      </c>
      <c r="K126" s="56"/>
      <c r="L126" s="13">
        <v>0</v>
      </c>
      <c r="M126" s="31" t="s">
        <v>4</v>
      </c>
      <c r="N126" s="14">
        <f>$C$32</f>
        <v>0</v>
      </c>
      <c r="O126" s="14">
        <f>$C$32</f>
        <v>0</v>
      </c>
      <c r="P126" s="14">
        <f>$C$32</f>
        <v>0</v>
      </c>
      <c r="Q126" s="16">
        <f>$C$32</f>
        <v>0</v>
      </c>
    </row>
    <row r="127" spans="1:17" x14ac:dyDescent="0.2">
      <c r="A127" s="4" t="s">
        <v>37</v>
      </c>
      <c r="B127" s="55"/>
      <c r="C127" s="14"/>
      <c r="D127" s="30" t="s">
        <v>4</v>
      </c>
      <c r="E127" s="26">
        <f>E108+E116-E114+E126</f>
        <v>167.54242509439325</v>
      </c>
      <c r="F127" s="26">
        <f t="shared" ref="F127:H127" si="41">F108+F116-F114+F126</f>
        <v>167.54242509439325</v>
      </c>
      <c r="G127" s="26">
        <f t="shared" si="41"/>
        <v>167.54242509439325</v>
      </c>
      <c r="H127" s="29">
        <f t="shared" si="41"/>
        <v>167.54242509439325</v>
      </c>
      <c r="J127" s="4" t="s">
        <v>37</v>
      </c>
      <c r="K127" s="55"/>
      <c r="L127" s="14"/>
      <c r="M127" s="30" t="s">
        <v>4</v>
      </c>
      <c r="N127" s="26">
        <f>N108-N114+N116+N126</f>
        <v>145.74242509439324</v>
      </c>
      <c r="O127" s="26">
        <f t="shared" ref="O127:Q127" si="42">O108-O114+O116+O126</f>
        <v>145.74242509439324</v>
      </c>
      <c r="P127" s="26">
        <f t="shared" si="42"/>
        <v>145.74242509439324</v>
      </c>
      <c r="Q127" s="29">
        <f t="shared" si="42"/>
        <v>145.74242509439324</v>
      </c>
    </row>
    <row r="128" spans="1:17" x14ac:dyDescent="0.2">
      <c r="A128" s="5" t="s">
        <v>38</v>
      </c>
      <c r="B128" s="56"/>
      <c r="C128" s="14"/>
      <c r="D128" s="31" t="s">
        <v>4</v>
      </c>
      <c r="E128" s="14">
        <f>-10*E119*LOG(0.3/(4*PI()*E120*$C$6),10)</f>
        <v>83.773821334190643</v>
      </c>
      <c r="F128" s="14">
        <f>-10*F119*LOG(0.3/(4*PI()*F120*$C$6),10)</f>
        <v>89.794421247470268</v>
      </c>
      <c r="G128" s="14">
        <f>-10*G119*LOG(0.3/(4*PI()*G120*$C$6),10)</f>
        <v>95.815021160749893</v>
      </c>
      <c r="H128" s="16">
        <f>-10*H119*LOG(0.3/(4*PI()*H120*$C$6),10)</f>
        <v>71.172047035626534</v>
      </c>
      <c r="J128" s="5" t="s">
        <v>38</v>
      </c>
      <c r="K128" s="56"/>
      <c r="L128" s="14"/>
      <c r="M128" s="31" t="s">
        <v>4</v>
      </c>
      <c r="N128" s="14">
        <f>-10*N119*LOG(0.3/(4*PI()*N120*$C$6),10)</f>
        <v>83.773821334190643</v>
      </c>
      <c r="O128" s="14">
        <f>-10*O119*LOG(0.3/(4*PI()*O120*$C$6),10)</f>
        <v>89.794421247470268</v>
      </c>
      <c r="P128" s="14">
        <f>-10*P119*LOG(0.3/(4*PI()*P120*$C$6),10)</f>
        <v>95.815021160749893</v>
      </c>
      <c r="Q128" s="16">
        <f>-10*Q119*LOG(0.3/(4*PI()*Q120*$C$6),10)</f>
        <v>71.172047035626534</v>
      </c>
    </row>
    <row r="129" spans="1:17" x14ac:dyDescent="0.2">
      <c r="A129" s="5" t="s">
        <v>39</v>
      </c>
      <c r="B129" s="56"/>
      <c r="C129" s="14"/>
      <c r="D129" s="31" t="s">
        <v>4</v>
      </c>
      <c r="E129" s="14">
        <f>-E127+E128</f>
        <v>-83.768603760202609</v>
      </c>
      <c r="F129" s="14">
        <f>-F127+F128</f>
        <v>-77.748003846922984</v>
      </c>
      <c r="G129" s="14">
        <f>-G127+G128</f>
        <v>-71.727403933643359</v>
      </c>
      <c r="H129" s="16">
        <f>-H127+H128</f>
        <v>-96.370378058766718</v>
      </c>
      <c r="J129" s="5" t="s">
        <v>39</v>
      </c>
      <c r="K129" s="56"/>
      <c r="L129" s="14"/>
      <c r="M129" s="31" t="s">
        <v>4</v>
      </c>
      <c r="N129" s="14">
        <f>-N127+N128</f>
        <v>-61.968603760202598</v>
      </c>
      <c r="O129" s="14">
        <f>-O127+O128</f>
        <v>-55.948003846922973</v>
      </c>
      <c r="P129" s="14">
        <f>-P127+P128</f>
        <v>-49.927403933643348</v>
      </c>
      <c r="Q129" s="16">
        <f>-Q127+Q128</f>
        <v>-74.570378058766707</v>
      </c>
    </row>
    <row r="130" spans="1:17" x14ac:dyDescent="0.2">
      <c r="A130" s="5" t="s">
        <v>40</v>
      </c>
      <c r="B130" s="56"/>
      <c r="C130" s="14"/>
      <c r="D130" s="31" t="s">
        <v>4</v>
      </c>
      <c r="E130" s="14">
        <f>E128+10*E121*LOG(E122/E120,10)</f>
        <v>95.212961169421931</v>
      </c>
      <c r="F130" s="14">
        <f>F128+10*F121*LOG(F122/F120,10)</f>
        <v>99.728411104381649</v>
      </c>
      <c r="G130" s="14">
        <f>G128+10*G121*LOG(G122/G120,10)</f>
        <v>112.67270091793284</v>
      </c>
      <c r="H130" s="16">
        <f>H128+10*H121*LOG(H122/H120,10)</f>
        <v>120.69568187039806</v>
      </c>
      <c r="J130" s="5" t="s">
        <v>40</v>
      </c>
      <c r="K130" s="56"/>
      <c r="L130" s="14"/>
      <c r="M130" s="31" t="s">
        <v>4</v>
      </c>
      <c r="N130" s="14">
        <f>N128+10*N121*LOG(N122/N120,10)</f>
        <v>95.212961169421931</v>
      </c>
      <c r="O130" s="14">
        <f>O128+10*O121*LOG(O122/O120,10)</f>
        <v>99.728411104381649</v>
      </c>
      <c r="P130" s="14">
        <f>P128+10*P121*LOG(P122/P120,10)</f>
        <v>112.67270091793284</v>
      </c>
      <c r="Q130" s="16">
        <f>Q128+10*Q121*LOG(Q122/Q120,10)</f>
        <v>120.69568187039806</v>
      </c>
    </row>
    <row r="131" spans="1:17" x14ac:dyDescent="0.2">
      <c r="A131" s="5" t="s">
        <v>39</v>
      </c>
      <c r="B131" s="56"/>
      <c r="C131" s="14"/>
      <c r="D131" s="31" t="s">
        <v>4</v>
      </c>
      <c r="E131" s="14">
        <f>-E127+E130</f>
        <v>-72.329463924971321</v>
      </c>
      <c r="F131" s="14">
        <f>-F127+F130</f>
        <v>-67.814013990011603</v>
      </c>
      <c r="G131" s="14">
        <f>-G127+G130</f>
        <v>-54.869724176460409</v>
      </c>
      <c r="H131" s="16">
        <f>-H127+H130</f>
        <v>-46.84674322399519</v>
      </c>
      <c r="J131" s="5" t="s">
        <v>39</v>
      </c>
      <c r="K131" s="56"/>
      <c r="L131" s="14"/>
      <c r="M131" s="31" t="s">
        <v>4</v>
      </c>
      <c r="N131" s="14">
        <f>-N127+N130</f>
        <v>-50.52946392497131</v>
      </c>
      <c r="O131" s="14">
        <f>-O127+O130</f>
        <v>-46.014013990011591</v>
      </c>
      <c r="P131" s="14">
        <f>-P127+P130</f>
        <v>-33.069724176460397</v>
      </c>
      <c r="Q131" s="16">
        <f>-Q127+Q130</f>
        <v>-25.046743223995179</v>
      </c>
    </row>
    <row r="132" spans="1:17" x14ac:dyDescent="0.2">
      <c r="A132" s="4" t="s">
        <v>43</v>
      </c>
      <c r="B132" s="55"/>
      <c r="C132" s="26"/>
      <c r="D132" s="30" t="s">
        <v>6</v>
      </c>
      <c r="E132" s="32">
        <f>IF(E131&lt;0,E$28*POWER(10,-E131/(10*E$29)),IF(E129&lt;0,E$26*POWER(10,-E129/(10*E$27)),0.3*POWER(10,E127/(10*E$25))/(4*PI()*$C$6)))</f>
        <v>6155.8853968485409</v>
      </c>
      <c r="F132" s="32">
        <f>IF(F131&lt;0,F$28*POWER(10,-F131/(10*F$29)),IF(F129&lt;0,F$26*POWER(10,-F129/(10*F$27)),0.3*POWER(10,F127/(10*F$25))/(4*PI()*$C$6)))</f>
        <v>15589.036748990671</v>
      </c>
      <c r="G132" s="32">
        <f>IF(G131&lt;0,G$28*POWER(10,-G131/(10*G$29)),IF(G129&lt;0,G$26*POWER(10,-G129/(10*G$27)),0.3*POWER(10,G127/(10*G$25))/(4*PI()*$C$6)))</f>
        <v>47099.779187219472</v>
      </c>
      <c r="H132" s="33">
        <f>IF(H131&lt;0,H$28*POWER(10,-H131/(10*H$29)),IF(H129&lt;0,H$26*POWER(10,-H129/(10*H$27)),0.3*POWER(10,H127/(10*H$25))/(4*PI()*$C$6)))</f>
        <v>55637.104551332413</v>
      </c>
      <c r="J132" s="4" t="s">
        <v>43</v>
      </c>
      <c r="K132" s="55"/>
      <c r="L132" s="26"/>
      <c r="M132" s="30" t="s">
        <v>6</v>
      </c>
      <c r="N132" s="32">
        <f>IF(N131&lt;0,N$28*POWER(10,-N131/(10*N$29)),IF(N129&lt;0,N$26*POWER(10,-N129/(10*N$27)),0.3*POWER(10,N127/(10*N$25))/(4*PI()*$C$6)))</f>
        <v>1915.6394927293964</v>
      </c>
      <c r="O132" s="32">
        <f>IF(O131&lt;0,O$28*POWER(10,-O131/(10*O$29)),IF(O129&lt;0,O$26*POWER(10,-O129/(10*O$27)),0.3*POWER(10,O127/(10*O$25))/(4*PI()*$C$6)))</f>
        <v>4160.3998333915706</v>
      </c>
      <c r="P132" s="32">
        <f>IF(P131&lt;0,P$28*POWER(10,-P131/(10*P$29)),IF(P129&lt;0,P$26*POWER(10,-P129/(10*P$27)),0.3*POWER(10,P127/(10*P$25))/(4*PI()*$C$6)))</f>
        <v>10289.939242904718</v>
      </c>
      <c r="Q132" s="33">
        <f>IF(Q131&lt;0,Q$28*POWER(10,-Q131/(10*Q$29)),IF(Q129&lt;0,Q$26*POWER(10,-Q129/(10*Q$27)),0.3*POWER(10,Q127/(10*Q$25))/(4*PI()*$C$6)))</f>
        <v>8668.7626682961909</v>
      </c>
    </row>
    <row r="133" spans="1:17" x14ac:dyDescent="0.2">
      <c r="A133" s="5" t="s">
        <v>44</v>
      </c>
      <c r="B133" s="56"/>
      <c r="C133" s="14"/>
      <c r="D133" s="31"/>
      <c r="E133" s="14"/>
      <c r="F133" s="14"/>
      <c r="G133" s="14"/>
      <c r="H133" s="16"/>
      <c r="J133" s="5" t="s">
        <v>44</v>
      </c>
      <c r="K133" s="56"/>
      <c r="L133" s="14"/>
      <c r="M133" s="31"/>
      <c r="N133" s="14"/>
      <c r="O133" s="14"/>
      <c r="P133" s="14"/>
      <c r="Q133" s="16"/>
    </row>
    <row r="134" spans="1:17" x14ac:dyDescent="0.2">
      <c r="A134" s="5" t="s">
        <v>41</v>
      </c>
      <c r="B134" s="56"/>
      <c r="C134" s="17">
        <v>30</v>
      </c>
      <c r="D134" s="31" t="s">
        <v>4</v>
      </c>
      <c r="E134" s="14">
        <f>$C134</f>
        <v>30</v>
      </c>
      <c r="F134" s="14">
        <f>$C134</f>
        <v>30</v>
      </c>
      <c r="G134" s="14">
        <f>$C134</f>
        <v>30</v>
      </c>
      <c r="H134" s="16">
        <f>$C134</f>
        <v>30</v>
      </c>
      <c r="J134" s="5" t="s">
        <v>41</v>
      </c>
      <c r="K134" s="56"/>
      <c r="L134" s="17">
        <v>30</v>
      </c>
      <c r="M134" s="31" t="s">
        <v>4</v>
      </c>
      <c r="N134" s="14">
        <f>$C134</f>
        <v>30</v>
      </c>
      <c r="O134" s="14">
        <f>$C134</f>
        <v>30</v>
      </c>
      <c r="P134" s="14">
        <f>$C134</f>
        <v>30</v>
      </c>
      <c r="Q134" s="16">
        <f>$C134</f>
        <v>30</v>
      </c>
    </row>
    <row r="135" spans="1:17" x14ac:dyDescent="0.2">
      <c r="A135" s="4" t="s">
        <v>37</v>
      </c>
      <c r="B135" s="55"/>
      <c r="C135" s="44"/>
      <c r="D135" s="30" t="s">
        <v>4</v>
      </c>
      <c r="E135" s="26">
        <f>E127-E134</f>
        <v>137.54242509439325</v>
      </c>
      <c r="F135" s="26">
        <f t="shared" ref="F135:H135" si="43">F127-F134</f>
        <v>137.54242509439325</v>
      </c>
      <c r="G135" s="26">
        <f t="shared" si="43"/>
        <v>137.54242509439325</v>
      </c>
      <c r="H135" s="29">
        <f t="shared" si="43"/>
        <v>137.54242509439325</v>
      </c>
      <c r="J135" s="4" t="s">
        <v>37</v>
      </c>
      <c r="K135" s="55"/>
      <c r="L135" s="44"/>
      <c r="M135" s="30" t="s">
        <v>4</v>
      </c>
      <c r="N135" s="26">
        <f>N127-N134</f>
        <v>115.74242509439324</v>
      </c>
      <c r="O135" s="26">
        <f t="shared" ref="O135:Q135" si="44">O127-O134</f>
        <v>115.74242509439324</v>
      </c>
      <c r="P135" s="26">
        <f t="shared" si="44"/>
        <v>115.74242509439324</v>
      </c>
      <c r="Q135" s="29">
        <f t="shared" si="44"/>
        <v>115.74242509439324</v>
      </c>
    </row>
    <row r="136" spans="1:17" x14ac:dyDescent="0.2">
      <c r="A136" s="5" t="s">
        <v>38</v>
      </c>
      <c r="B136" s="56"/>
      <c r="C136" s="14"/>
      <c r="D136" s="31" t="s">
        <v>4</v>
      </c>
      <c r="E136" s="14">
        <f>-10*E$25*LOG(0.3/(4*PI()*E$26*$C$6),10)</f>
        <v>83.773821334190643</v>
      </c>
      <c r="F136" s="14">
        <f>-10*F$25*LOG(0.3/(4*PI()*F$26*$C$6),10)</f>
        <v>89.794421247470268</v>
      </c>
      <c r="G136" s="14">
        <f>-10*G$25*LOG(0.3/(4*PI()*G$26*$C$6),10)</f>
        <v>95.815021160749893</v>
      </c>
      <c r="H136" s="16">
        <f>-10*H$25*LOG(0.3/(4*PI()*H$26*$C$6),10)</f>
        <v>71.172047035626534</v>
      </c>
      <c r="J136" s="5" t="s">
        <v>38</v>
      </c>
      <c r="K136" s="56"/>
      <c r="L136" s="14"/>
      <c r="M136" s="31" t="s">
        <v>4</v>
      </c>
      <c r="N136" s="14">
        <f>-10*N$25*LOG(0.3/(4*PI()*N$26*$C$6),10)</f>
        <v>83.773821334190643</v>
      </c>
      <c r="O136" s="14">
        <f>-10*O$25*LOG(0.3/(4*PI()*O$26*$C$6),10)</f>
        <v>89.794421247470268</v>
      </c>
      <c r="P136" s="14">
        <f>-10*P$25*LOG(0.3/(4*PI()*P$26*$C$6),10)</f>
        <v>95.815021160749893</v>
      </c>
      <c r="Q136" s="16">
        <f>-10*Q$25*LOG(0.3/(4*PI()*Q$26*$C$6),10)</f>
        <v>71.172047035626534</v>
      </c>
    </row>
    <row r="137" spans="1:17" x14ac:dyDescent="0.2">
      <c r="A137" s="5" t="s">
        <v>39</v>
      </c>
      <c r="B137" s="56"/>
      <c r="C137" s="14"/>
      <c r="D137" s="31" t="s">
        <v>4</v>
      </c>
      <c r="E137" s="14">
        <f>-E135+E136</f>
        <v>-53.768603760202609</v>
      </c>
      <c r="F137" s="14">
        <f>-F135+F136</f>
        <v>-47.748003846922984</v>
      </c>
      <c r="G137" s="14">
        <f>-G135+G136</f>
        <v>-41.727403933643359</v>
      </c>
      <c r="H137" s="16">
        <f>-H135+H136</f>
        <v>-66.370378058766718</v>
      </c>
      <c r="J137" s="5" t="s">
        <v>39</v>
      </c>
      <c r="K137" s="56"/>
      <c r="L137" s="14"/>
      <c r="M137" s="31" t="s">
        <v>4</v>
      </c>
      <c r="N137" s="14">
        <f>-N135+N136</f>
        <v>-31.968603760202598</v>
      </c>
      <c r="O137" s="14">
        <f>-O135+O136</f>
        <v>-25.948003846922973</v>
      </c>
      <c r="P137" s="14">
        <f>-P135+P136</f>
        <v>-19.927403933643348</v>
      </c>
      <c r="Q137" s="16">
        <f>-Q135+Q136</f>
        <v>-44.570378058766707</v>
      </c>
    </row>
    <row r="138" spans="1:17" x14ac:dyDescent="0.2">
      <c r="A138" s="5" t="s">
        <v>40</v>
      </c>
      <c r="B138" s="56"/>
      <c r="C138" s="14"/>
      <c r="D138" s="31" t="s">
        <v>4</v>
      </c>
      <c r="E138" s="14">
        <f>E136+10*E$27*LOG(E$28/E$26,10)</f>
        <v>95.212961169421931</v>
      </c>
      <c r="F138" s="14">
        <f>F136+10*F$27*LOG(F$28/F$26,10)</f>
        <v>99.728411104381649</v>
      </c>
      <c r="G138" s="14">
        <f>G136+10*G$27*LOG(G$28/G$26,10)</f>
        <v>112.67270091793284</v>
      </c>
      <c r="H138" s="16">
        <f>H136+10*H$27*LOG(H$28/H$26,10)</f>
        <v>120.69568187039806</v>
      </c>
      <c r="J138" s="5" t="s">
        <v>40</v>
      </c>
      <c r="K138" s="56"/>
      <c r="L138" s="14"/>
      <c r="M138" s="31" t="s">
        <v>4</v>
      </c>
      <c r="N138" s="14">
        <f>N136+10*N$27*LOG(N$28/N$26,10)</f>
        <v>95.212961169421931</v>
      </c>
      <c r="O138" s="14">
        <f>O136+10*O$27*LOG(O$28/O$26,10)</f>
        <v>99.728411104381649</v>
      </c>
      <c r="P138" s="14">
        <f>P136+10*P$27*LOG(P$28/P$26,10)</f>
        <v>112.67270091793284</v>
      </c>
      <c r="Q138" s="16">
        <f>Q136+10*Q$27*LOG(Q$28/Q$26,10)</f>
        <v>120.69568187039806</v>
      </c>
    </row>
    <row r="139" spans="1:17" x14ac:dyDescent="0.2">
      <c r="A139" s="5" t="s">
        <v>39</v>
      </c>
      <c r="B139" s="56"/>
      <c r="C139" s="14"/>
      <c r="D139" s="31" t="s">
        <v>4</v>
      </c>
      <c r="E139" s="14">
        <f>-E135+E138</f>
        <v>-42.329463924971321</v>
      </c>
      <c r="F139" s="14">
        <f>-F135+F138</f>
        <v>-37.814013990011603</v>
      </c>
      <c r="G139" s="14">
        <f>-G135+G138</f>
        <v>-24.869724176460409</v>
      </c>
      <c r="H139" s="16">
        <f>-H135+H138</f>
        <v>-16.84674322399519</v>
      </c>
      <c r="J139" s="5" t="s">
        <v>39</v>
      </c>
      <c r="K139" s="56"/>
      <c r="L139" s="14"/>
      <c r="M139" s="31" t="s">
        <v>4</v>
      </c>
      <c r="N139" s="14">
        <f>-N135+N138</f>
        <v>-20.52946392497131</v>
      </c>
      <c r="O139" s="14">
        <f>-O135+O138</f>
        <v>-16.014013990011591</v>
      </c>
      <c r="P139" s="14">
        <f>-P135+P138</f>
        <v>-3.0697241764603973</v>
      </c>
      <c r="Q139" s="16">
        <f>-Q135+Q138</f>
        <v>4.9532567760048209</v>
      </c>
    </row>
    <row r="140" spans="1:17" ht="12" thickBot="1" x14ac:dyDescent="0.25">
      <c r="A140" s="6" t="s">
        <v>43</v>
      </c>
      <c r="B140" s="57"/>
      <c r="C140" s="18"/>
      <c r="D140" s="34" t="s">
        <v>6</v>
      </c>
      <c r="E140" s="35">
        <f>IF(E139&lt;0,E$28*POWER(10,-E139/(10*E$29)),IF(E137&lt;0,E$26*POWER(10,-E137/(10*E$27)),0.3*POWER(10,E135/(10*E$25))/(4*PI()*$C$6)))</f>
        <v>1234.8554062482895</v>
      </c>
      <c r="F140" s="35">
        <f>IF(F139&lt;0,F$28*POWER(10,-F139/(10*F$29)),IF(F137&lt;0,F$26*POWER(10,-F137/(10*F$27)),0.3*POWER(10,F135/(10*F$25))/(4*PI()*$C$6)))</f>
        <v>2531.3115259369215</v>
      </c>
      <c r="G140" s="35">
        <f>IF(G139&lt;0,G$28*POWER(10,-G139/(10*G$29)),IF(G137&lt;0,G$26*POWER(10,-G137/(10*G$27)),0.3*POWER(10,G135/(10*G$25))/(4*PI()*$C$6)))</f>
        <v>5806.6809199404797</v>
      </c>
      <c r="H140" s="36">
        <f>IF(H139&lt;0,H$28*POWER(10,-H139/(10*H$29)),IF(H137&lt;0,H$26*POWER(10,-H137/(10*H$27)),0.3*POWER(10,H135/(10*H$25))/(4*PI()*$C$6)))</f>
        <v>4307.7789463629524</v>
      </c>
      <c r="J140" s="6" t="s">
        <v>43</v>
      </c>
      <c r="K140" s="57"/>
      <c r="L140" s="18"/>
      <c r="M140" s="34" t="s">
        <v>6</v>
      </c>
      <c r="N140" s="35">
        <f>IF(N139&lt;0,N$28*POWER(10,-N139/(10*N$29)),IF(N137&lt;0,N$26*POWER(10,-N137/(10*N$27)),0.3*POWER(10,N135/(10*N$25))/(4*PI()*$C$6)))</f>
        <v>384.27255082276969</v>
      </c>
      <c r="O140" s="35">
        <f>IF(O139&lt;0,O$28*POWER(10,-O139/(10*O$29)),IF(O137&lt;0,O$26*POWER(10,-O137/(10*O$27)),0.3*POWER(10,O135/(10*O$25))/(4*PI()*$C$6)))</f>
        <v>675.55604751858664</v>
      </c>
      <c r="P140" s="35">
        <f>IF(P139&lt;0,P$28*POWER(10,-P139/(10*P$29)),IF(P137&lt;0,P$26*POWER(10,-P137/(10*P$27)),0.3*POWER(10,P135/(10*P$25))/(4*PI()*$C$6)))</f>
        <v>1268.5918044672039</v>
      </c>
      <c r="Q140" s="36">
        <f>IF(Q139&lt;0,Q$28*POWER(10,-Q139/(10*Q$29)),IF(Q137&lt;0,Q$26*POWER(10,-Q137/(10*Q$27)),0.3*POWER(10,Q135/(10*Q$25))/(4*PI()*$C$6)))</f>
        <v>671.19081078436818</v>
      </c>
    </row>
    <row r="142" spans="1:17" x14ac:dyDescent="0.2">
      <c r="A142" s="45" t="s">
        <v>50</v>
      </c>
      <c r="B142" s="45" t="s">
        <v>68</v>
      </c>
      <c r="J142" s="45" t="s">
        <v>50</v>
      </c>
      <c r="K142" s="45" t="s">
        <v>68</v>
      </c>
    </row>
    <row r="143" spans="1:17" x14ac:dyDescent="0.2">
      <c r="A143" s="45"/>
      <c r="B143" s="45" t="s">
        <v>54</v>
      </c>
      <c r="J143" s="45"/>
      <c r="K143" s="45" t="s">
        <v>54</v>
      </c>
    </row>
    <row r="144" spans="1:17" x14ac:dyDescent="0.2">
      <c r="A144" s="45"/>
      <c r="B144" s="45" t="s">
        <v>53</v>
      </c>
      <c r="J144" s="45"/>
      <c r="K144" s="45" t="s">
        <v>55</v>
      </c>
    </row>
    <row r="145" spans="1:17" x14ac:dyDescent="0.2">
      <c r="A145" s="45" t="s">
        <v>52</v>
      </c>
      <c r="B145" s="45" t="s">
        <v>56</v>
      </c>
      <c r="C145" s="46"/>
      <c r="D145" s="46"/>
      <c r="E145" s="46"/>
      <c r="F145" s="46"/>
      <c r="G145" s="46"/>
      <c r="H145" s="46"/>
      <c r="I145" s="45"/>
      <c r="J145" s="45" t="s">
        <v>52</v>
      </c>
      <c r="K145" s="45" t="s">
        <v>56</v>
      </c>
      <c r="L145" s="45"/>
      <c r="M145" s="45"/>
      <c r="N145" s="45"/>
      <c r="O145" s="45"/>
      <c r="P145" s="45"/>
      <c r="Q145" s="45"/>
    </row>
    <row r="146" spans="1:17" ht="12" thickBot="1" x14ac:dyDescent="0.25">
      <c r="L146" s="37"/>
      <c r="M146" s="37"/>
      <c r="N146" s="37"/>
      <c r="O146" s="37"/>
      <c r="P146" s="37"/>
      <c r="Q146" s="37"/>
    </row>
    <row r="147" spans="1:17" ht="12" thickBot="1" x14ac:dyDescent="0.25">
      <c r="A147" s="69" t="s">
        <v>8</v>
      </c>
      <c r="B147" s="70"/>
      <c r="C147" s="71">
        <v>5.76</v>
      </c>
      <c r="D147" s="71"/>
      <c r="E147" s="71" t="s">
        <v>9</v>
      </c>
      <c r="F147" s="71">
        <f>300000000/C147/10^9</f>
        <v>5.2083333333333336E-2</v>
      </c>
      <c r="G147" s="71"/>
      <c r="H147" s="72"/>
      <c r="J147" s="69" t="s">
        <v>8</v>
      </c>
      <c r="K147" s="70"/>
      <c r="L147" s="71">
        <v>5.76</v>
      </c>
      <c r="M147" s="71"/>
      <c r="N147" s="71" t="s">
        <v>9</v>
      </c>
      <c r="O147" s="71">
        <f>300000000/L147/10^9</f>
        <v>5.2083333333333336E-2</v>
      </c>
      <c r="P147" s="71"/>
      <c r="Q147" s="72"/>
    </row>
    <row r="148" spans="1:17" x14ac:dyDescent="0.2">
      <c r="A148" s="3" t="s">
        <v>10</v>
      </c>
      <c r="B148" s="54"/>
      <c r="C148" s="9" t="s">
        <v>11</v>
      </c>
      <c r="D148" s="9" t="s">
        <v>12</v>
      </c>
      <c r="E148" s="10" t="s">
        <v>13</v>
      </c>
      <c r="F148" s="10" t="s">
        <v>14</v>
      </c>
      <c r="G148" s="11" t="s">
        <v>15</v>
      </c>
      <c r="H148" s="12" t="s">
        <v>16</v>
      </c>
      <c r="J148" s="3" t="s">
        <v>10</v>
      </c>
      <c r="K148" s="54"/>
      <c r="L148" s="9" t="s">
        <v>11</v>
      </c>
      <c r="M148" s="9" t="s">
        <v>12</v>
      </c>
      <c r="N148" s="10" t="s">
        <v>13</v>
      </c>
      <c r="O148" s="10" t="s">
        <v>14</v>
      </c>
      <c r="P148" s="11" t="s">
        <v>15</v>
      </c>
      <c r="Q148" s="12" t="s">
        <v>16</v>
      </c>
    </row>
    <row r="149" spans="1:17" x14ac:dyDescent="0.2">
      <c r="A149" s="4" t="s">
        <v>64</v>
      </c>
      <c r="B149" s="55"/>
      <c r="C149" s="14"/>
      <c r="D149" s="31"/>
      <c r="E149" s="31"/>
      <c r="F149" s="31"/>
      <c r="G149" s="31"/>
      <c r="H149" s="15"/>
      <c r="J149" s="4" t="s">
        <v>64</v>
      </c>
      <c r="K149" s="55"/>
      <c r="L149" s="14"/>
      <c r="M149" s="31"/>
      <c r="N149" s="31"/>
      <c r="O149" s="31"/>
      <c r="P149" s="31"/>
      <c r="Q149" s="15"/>
    </row>
    <row r="150" spans="1:17" x14ac:dyDescent="0.2">
      <c r="A150" s="5" t="s">
        <v>18</v>
      </c>
      <c r="B150" s="56"/>
      <c r="C150" s="13">
        <v>20</v>
      </c>
      <c r="D150" s="31" t="s">
        <v>5</v>
      </c>
      <c r="E150" s="14">
        <f>C150</f>
        <v>20</v>
      </c>
      <c r="F150" s="14">
        <f>E150</f>
        <v>20</v>
      </c>
      <c r="G150" s="14">
        <f>F150</f>
        <v>20</v>
      </c>
      <c r="H150" s="15">
        <f>G150</f>
        <v>20</v>
      </c>
      <c r="J150" s="5" t="s">
        <v>18</v>
      </c>
      <c r="K150" s="56"/>
      <c r="L150" s="13">
        <v>20</v>
      </c>
      <c r="M150" s="31" t="s">
        <v>5</v>
      </c>
      <c r="N150" s="14">
        <f>L150</f>
        <v>20</v>
      </c>
      <c r="O150" s="14">
        <f>N150</f>
        <v>20</v>
      </c>
      <c r="P150" s="14">
        <f>O150</f>
        <v>20</v>
      </c>
      <c r="Q150" s="15">
        <f>P150</f>
        <v>20</v>
      </c>
    </row>
    <row r="151" spans="1:17" x14ac:dyDescent="0.2">
      <c r="A151" s="5" t="s">
        <v>19</v>
      </c>
      <c r="B151" s="56"/>
      <c r="C151" s="13">
        <v>26</v>
      </c>
      <c r="D151" s="31" t="s">
        <v>2</v>
      </c>
      <c r="E151" s="14">
        <f>$C151</f>
        <v>26</v>
      </c>
      <c r="F151" s="14">
        <f>$C151</f>
        <v>26</v>
      </c>
      <c r="G151" s="14">
        <f>$C151</f>
        <v>26</v>
      </c>
      <c r="H151" s="16">
        <f>$C151</f>
        <v>26</v>
      </c>
      <c r="J151" s="5" t="s">
        <v>19</v>
      </c>
      <c r="K151" s="56"/>
      <c r="L151" s="13">
        <v>26</v>
      </c>
      <c r="M151" s="31" t="s">
        <v>2</v>
      </c>
      <c r="N151" s="14">
        <f>$C151</f>
        <v>26</v>
      </c>
      <c r="O151" s="14">
        <f>$C151</f>
        <v>26</v>
      </c>
      <c r="P151" s="14">
        <f>$C151</f>
        <v>26</v>
      </c>
      <c r="Q151" s="16">
        <f>$C151</f>
        <v>26</v>
      </c>
    </row>
    <row r="152" spans="1:17" x14ac:dyDescent="0.2">
      <c r="A152" s="5" t="s">
        <v>20</v>
      </c>
      <c r="B152" s="56"/>
      <c r="C152" s="13">
        <v>0</v>
      </c>
      <c r="D152" s="31" t="s">
        <v>4</v>
      </c>
      <c r="E152" s="14">
        <f>$C152</f>
        <v>0</v>
      </c>
      <c r="F152" s="14">
        <f t="shared" ref="F152:H153" si="45">$C152</f>
        <v>0</v>
      </c>
      <c r="G152" s="14">
        <f t="shared" si="45"/>
        <v>0</v>
      </c>
      <c r="H152" s="16">
        <f t="shared" si="45"/>
        <v>0</v>
      </c>
      <c r="J152" s="5" t="s">
        <v>20</v>
      </c>
      <c r="K152" s="56"/>
      <c r="L152" s="13">
        <v>19.899999999999999</v>
      </c>
      <c r="M152" s="31" t="s">
        <v>4</v>
      </c>
      <c r="N152" s="14">
        <f>$L152</f>
        <v>19.899999999999999</v>
      </c>
      <c r="O152" s="14">
        <f t="shared" ref="O152:Q152" si="46">$L152</f>
        <v>19.899999999999999</v>
      </c>
      <c r="P152" s="14">
        <f t="shared" si="46"/>
        <v>19.899999999999999</v>
      </c>
      <c r="Q152" s="16">
        <f t="shared" si="46"/>
        <v>19.899999999999999</v>
      </c>
    </row>
    <row r="153" spans="1:17" x14ac:dyDescent="0.2">
      <c r="A153" s="5" t="s">
        <v>21</v>
      </c>
      <c r="B153" s="56"/>
      <c r="C153" s="13">
        <v>0</v>
      </c>
      <c r="D153" s="31" t="s">
        <v>4</v>
      </c>
      <c r="E153" s="14">
        <f>$C153</f>
        <v>0</v>
      </c>
      <c r="F153" s="14">
        <f t="shared" si="45"/>
        <v>0</v>
      </c>
      <c r="G153" s="14">
        <f t="shared" si="45"/>
        <v>0</v>
      </c>
      <c r="H153" s="16">
        <f t="shared" si="45"/>
        <v>0</v>
      </c>
      <c r="J153" s="5" t="s">
        <v>21</v>
      </c>
      <c r="K153" s="56"/>
      <c r="L153" s="13">
        <v>0</v>
      </c>
      <c r="M153" s="31" t="s">
        <v>4</v>
      </c>
      <c r="N153" s="14">
        <f>$C153</f>
        <v>0</v>
      </c>
      <c r="O153" s="14">
        <f t="shared" ref="O153:Q153" si="47">$C153</f>
        <v>0</v>
      </c>
      <c r="P153" s="14">
        <f t="shared" si="47"/>
        <v>0</v>
      </c>
      <c r="Q153" s="16">
        <f t="shared" si="47"/>
        <v>0</v>
      </c>
    </row>
    <row r="154" spans="1:17" x14ac:dyDescent="0.2">
      <c r="A154" s="5" t="s">
        <v>22</v>
      </c>
      <c r="B154" s="56" t="s">
        <v>48</v>
      </c>
      <c r="C154" s="17">
        <v>0</v>
      </c>
      <c r="D154" s="31" t="s">
        <v>3</v>
      </c>
      <c r="E154" s="14">
        <v>0</v>
      </c>
      <c r="F154" s="14">
        <v>0</v>
      </c>
      <c r="G154" s="14">
        <v>0</v>
      </c>
      <c r="H154" s="16">
        <v>0</v>
      </c>
      <c r="J154" s="5" t="s">
        <v>22</v>
      </c>
      <c r="K154" s="56"/>
      <c r="L154" s="17">
        <v>0</v>
      </c>
      <c r="M154" s="31" t="s">
        <v>3</v>
      </c>
      <c r="N154" s="14">
        <v>0</v>
      </c>
      <c r="O154" s="14">
        <v>0</v>
      </c>
      <c r="P154" s="14">
        <v>0</v>
      </c>
      <c r="Q154" s="16">
        <v>0</v>
      </c>
    </row>
    <row r="155" spans="1:17" ht="12" thickBot="1" x14ac:dyDescent="0.25">
      <c r="A155" s="6" t="s">
        <v>46</v>
      </c>
      <c r="B155" s="57" t="s">
        <v>47</v>
      </c>
      <c r="C155" s="18"/>
      <c r="D155" s="34" t="s">
        <v>2</v>
      </c>
      <c r="E155" s="18">
        <f>E151-SUM(E152:E154)</f>
        <v>26</v>
      </c>
      <c r="F155" s="18">
        <f t="shared" ref="F155:H155" si="48">F151-SUM(F152:F154)</f>
        <v>26</v>
      </c>
      <c r="G155" s="18">
        <f t="shared" si="48"/>
        <v>26</v>
      </c>
      <c r="H155" s="19">
        <f t="shared" si="48"/>
        <v>26</v>
      </c>
      <c r="J155" s="6" t="s">
        <v>23</v>
      </c>
      <c r="K155" s="57"/>
      <c r="L155" s="18"/>
      <c r="M155" s="34" t="s">
        <v>24</v>
      </c>
      <c r="N155" s="18">
        <f>N151-SUM(N152:N154)</f>
        <v>6.1000000000000014</v>
      </c>
      <c r="O155" s="18">
        <f t="shared" ref="O155:Q155" si="49">O151-SUM(O152:O154)</f>
        <v>6.1000000000000014</v>
      </c>
      <c r="P155" s="18">
        <f t="shared" si="49"/>
        <v>6.1000000000000014</v>
      </c>
      <c r="Q155" s="19">
        <f t="shared" si="49"/>
        <v>6.1000000000000014</v>
      </c>
    </row>
    <row r="156" spans="1:17" s="82" customFormat="1" ht="12" thickBot="1" x14ac:dyDescent="0.25">
      <c r="A156" s="75"/>
      <c r="B156" s="75"/>
      <c r="C156" s="78"/>
      <c r="D156" s="79"/>
      <c r="E156" s="20"/>
      <c r="F156" s="20"/>
      <c r="G156" s="20"/>
      <c r="H156" s="79"/>
      <c r="J156" s="75"/>
      <c r="K156" s="75"/>
      <c r="L156" s="78"/>
      <c r="M156" s="79"/>
      <c r="N156" s="20"/>
      <c r="O156" s="20"/>
      <c r="P156" s="20"/>
      <c r="Q156" s="79"/>
    </row>
    <row r="157" spans="1:17" x14ac:dyDescent="0.2">
      <c r="A157" s="7" t="s">
        <v>42</v>
      </c>
      <c r="B157" s="58"/>
      <c r="C157" s="21"/>
      <c r="D157" s="40"/>
      <c r="E157" s="21"/>
      <c r="F157" s="21"/>
      <c r="G157" s="21"/>
      <c r="H157" s="41"/>
      <c r="J157" s="7" t="s">
        <v>42</v>
      </c>
      <c r="K157" s="58"/>
      <c r="L157" s="21"/>
      <c r="M157" s="40"/>
      <c r="N157" s="21"/>
      <c r="O157" s="21"/>
      <c r="P157" s="21"/>
      <c r="Q157" s="41"/>
    </row>
    <row r="158" spans="1:17" x14ac:dyDescent="0.2">
      <c r="A158" s="4" t="s">
        <v>25</v>
      </c>
      <c r="B158" s="55"/>
      <c r="C158" s="22">
        <v>2.7000000000000001E-3</v>
      </c>
      <c r="D158" s="31" t="s">
        <v>5</v>
      </c>
      <c r="E158" s="51">
        <f t="shared" ref="E158:H160" si="50">$C158</f>
        <v>2.7000000000000001E-3</v>
      </c>
      <c r="F158" s="51">
        <f t="shared" si="50"/>
        <v>2.7000000000000001E-3</v>
      </c>
      <c r="G158" s="51">
        <f t="shared" si="50"/>
        <v>2.7000000000000001E-3</v>
      </c>
      <c r="H158" s="52">
        <f t="shared" si="50"/>
        <v>2.7000000000000001E-3</v>
      </c>
      <c r="J158" s="4" t="s">
        <v>25</v>
      </c>
      <c r="K158" s="55"/>
      <c r="L158" s="22">
        <v>2.7000000000000001E-3</v>
      </c>
      <c r="M158" s="31" t="s">
        <v>5</v>
      </c>
      <c r="N158" s="23">
        <f t="shared" ref="N158:Q160" si="51">$C158</f>
        <v>2.7000000000000001E-3</v>
      </c>
      <c r="O158" s="23">
        <f t="shared" si="51"/>
        <v>2.7000000000000001E-3</v>
      </c>
      <c r="P158" s="23">
        <f t="shared" si="51"/>
        <v>2.7000000000000001E-3</v>
      </c>
      <c r="Q158" s="24">
        <f t="shared" si="51"/>
        <v>2.7000000000000001E-3</v>
      </c>
    </row>
    <row r="159" spans="1:17" x14ac:dyDescent="0.2">
      <c r="A159" s="5" t="s">
        <v>26</v>
      </c>
      <c r="B159" s="56"/>
      <c r="C159" s="22">
        <v>-139</v>
      </c>
      <c r="D159" s="31" t="s">
        <v>2</v>
      </c>
      <c r="E159" s="14">
        <f t="shared" si="50"/>
        <v>-139</v>
      </c>
      <c r="F159" s="14">
        <f t="shared" si="50"/>
        <v>-139</v>
      </c>
      <c r="G159" s="14">
        <f t="shared" si="50"/>
        <v>-139</v>
      </c>
      <c r="H159" s="16">
        <f t="shared" si="50"/>
        <v>-139</v>
      </c>
      <c r="J159" s="5" t="s">
        <v>26</v>
      </c>
      <c r="K159" s="56"/>
      <c r="L159" s="22">
        <v>-139</v>
      </c>
      <c r="M159" s="31" t="s">
        <v>2</v>
      </c>
      <c r="N159" s="14">
        <f t="shared" si="51"/>
        <v>-139</v>
      </c>
      <c r="O159" s="14">
        <f t="shared" si="51"/>
        <v>-139</v>
      </c>
      <c r="P159" s="14">
        <f t="shared" si="51"/>
        <v>-139</v>
      </c>
      <c r="Q159" s="16">
        <f t="shared" si="51"/>
        <v>-139</v>
      </c>
    </row>
    <row r="160" spans="1:17" x14ac:dyDescent="0.2">
      <c r="A160" s="5" t="s">
        <v>27</v>
      </c>
      <c r="B160" s="56"/>
      <c r="C160" s="22">
        <v>33</v>
      </c>
      <c r="D160" s="31" t="s">
        <v>3</v>
      </c>
      <c r="E160" s="14">
        <f t="shared" si="50"/>
        <v>33</v>
      </c>
      <c r="F160" s="14">
        <f t="shared" si="50"/>
        <v>33</v>
      </c>
      <c r="G160" s="14">
        <f t="shared" si="50"/>
        <v>33</v>
      </c>
      <c r="H160" s="16">
        <f t="shared" si="50"/>
        <v>33</v>
      </c>
      <c r="J160" s="5" t="s">
        <v>27</v>
      </c>
      <c r="K160" s="56"/>
      <c r="L160" s="22">
        <v>33</v>
      </c>
      <c r="M160" s="31" t="s">
        <v>3</v>
      </c>
      <c r="N160" s="14">
        <f t="shared" si="51"/>
        <v>33</v>
      </c>
      <c r="O160" s="14">
        <f t="shared" si="51"/>
        <v>33</v>
      </c>
      <c r="P160" s="14">
        <f t="shared" si="51"/>
        <v>33</v>
      </c>
      <c r="Q160" s="16">
        <f t="shared" si="51"/>
        <v>33</v>
      </c>
    </row>
    <row r="161" spans="1:17" ht="12" thickBot="1" x14ac:dyDescent="0.25">
      <c r="A161" s="6" t="s">
        <v>28</v>
      </c>
      <c r="B161" s="57"/>
      <c r="C161" s="42"/>
      <c r="D161" s="34" t="s">
        <v>2</v>
      </c>
      <c r="E161" s="18">
        <f>E159-E160</f>
        <v>-172</v>
      </c>
      <c r="F161" s="18">
        <f t="shared" ref="F161:H161" si="52">F159-F160</f>
        <v>-172</v>
      </c>
      <c r="G161" s="18">
        <f t="shared" si="52"/>
        <v>-172</v>
      </c>
      <c r="H161" s="19">
        <f t="shared" si="52"/>
        <v>-172</v>
      </c>
      <c r="J161" s="6" t="s">
        <v>28</v>
      </c>
      <c r="K161" s="57"/>
      <c r="L161" s="42"/>
      <c r="M161" s="34" t="s">
        <v>24</v>
      </c>
      <c r="N161" s="18">
        <f>N159-N160</f>
        <v>-172</v>
      </c>
      <c r="O161" s="18">
        <f t="shared" ref="O161:Q161" si="53">O159-O160</f>
        <v>-172</v>
      </c>
      <c r="P161" s="18">
        <f t="shared" si="53"/>
        <v>-172</v>
      </c>
      <c r="Q161" s="19">
        <f t="shared" si="53"/>
        <v>-172</v>
      </c>
    </row>
    <row r="162" spans="1:17" s="82" customFormat="1" ht="12" thickBot="1" x14ac:dyDescent="0.25">
      <c r="A162" s="73"/>
      <c r="B162" s="73"/>
      <c r="C162" s="80"/>
      <c r="D162" s="81"/>
      <c r="E162" s="49"/>
      <c r="F162" s="49"/>
      <c r="G162" s="49"/>
      <c r="H162" s="49"/>
      <c r="J162" s="73"/>
      <c r="K162" s="73"/>
      <c r="L162" s="80"/>
      <c r="M162" s="81"/>
      <c r="N162" s="49"/>
      <c r="O162" s="49"/>
      <c r="P162" s="49"/>
      <c r="Q162" s="49"/>
    </row>
    <row r="163" spans="1:17" ht="12" thickBot="1" x14ac:dyDescent="0.25">
      <c r="A163" s="61" t="s">
        <v>7</v>
      </c>
      <c r="B163" s="62" t="s">
        <v>49</v>
      </c>
      <c r="C163" s="63"/>
      <c r="D163" s="64" t="s">
        <v>4</v>
      </c>
      <c r="E163" s="65">
        <f>10*LOG($C158/$C150)</f>
        <v>-38.696662315049942</v>
      </c>
      <c r="F163" s="65">
        <f t="shared" ref="F163:H163" si="54">10*LOG($C158/$C150)</f>
        <v>-38.696662315049942</v>
      </c>
      <c r="G163" s="65">
        <f t="shared" si="54"/>
        <v>-38.696662315049942</v>
      </c>
      <c r="H163" s="66">
        <f t="shared" si="54"/>
        <v>-38.696662315049942</v>
      </c>
      <c r="I163" s="53"/>
      <c r="J163" s="61" t="s">
        <v>7</v>
      </c>
      <c r="K163" s="62" t="s">
        <v>49</v>
      </c>
      <c r="L163" s="63"/>
      <c r="M163" s="64" t="s">
        <v>4</v>
      </c>
      <c r="N163" s="65">
        <f>10*LOG($C158/$C150)</f>
        <v>-38.696662315049942</v>
      </c>
      <c r="O163" s="65">
        <f t="shared" ref="O163:Q163" si="55">10*LOG($C158/$C150)</f>
        <v>-38.696662315049942</v>
      </c>
      <c r="P163" s="65">
        <f t="shared" si="55"/>
        <v>-38.696662315049942</v>
      </c>
      <c r="Q163" s="66">
        <f t="shared" si="55"/>
        <v>-38.696662315049942</v>
      </c>
    </row>
    <row r="164" spans="1:17" s="82" customFormat="1" ht="12" thickBot="1" x14ac:dyDescent="0.25">
      <c r="A164" s="75"/>
      <c r="B164" s="75"/>
      <c r="C164" s="20"/>
      <c r="D164" s="79"/>
      <c r="E164" s="20"/>
      <c r="F164" s="20"/>
      <c r="G164" s="20"/>
      <c r="H164" s="79"/>
      <c r="J164" s="75"/>
      <c r="K164" s="75"/>
      <c r="L164" s="20"/>
      <c r="M164" s="79"/>
      <c r="N164" s="20"/>
      <c r="O164" s="20"/>
      <c r="P164" s="20"/>
      <c r="Q164" s="79"/>
    </row>
    <row r="165" spans="1:17" x14ac:dyDescent="0.2">
      <c r="A165" s="7" t="s">
        <v>29</v>
      </c>
      <c r="B165" s="58"/>
      <c r="C165" s="25"/>
      <c r="D165" s="43"/>
      <c r="E165" s="25"/>
      <c r="F165" s="25"/>
      <c r="G165" s="25"/>
      <c r="H165" s="41"/>
      <c r="J165" s="7" t="s">
        <v>29</v>
      </c>
      <c r="K165" s="58"/>
      <c r="L165" s="25"/>
      <c r="M165" s="43"/>
      <c r="N165" s="25"/>
      <c r="O165" s="25"/>
      <c r="P165" s="25"/>
      <c r="Q165" s="41"/>
    </row>
    <row r="166" spans="1:17" x14ac:dyDescent="0.2">
      <c r="A166" s="5" t="s">
        <v>30</v>
      </c>
      <c r="B166" s="56"/>
      <c r="C166" s="26"/>
      <c r="D166" s="30"/>
      <c r="E166" s="23">
        <v>2</v>
      </c>
      <c r="F166" s="23">
        <v>2</v>
      </c>
      <c r="G166" s="23">
        <v>2</v>
      </c>
      <c r="H166" s="24">
        <v>2</v>
      </c>
      <c r="J166" s="5" t="s">
        <v>30</v>
      </c>
      <c r="K166" s="56"/>
      <c r="L166" s="26"/>
      <c r="M166" s="30"/>
      <c r="N166" s="23">
        <v>2</v>
      </c>
      <c r="O166" s="23">
        <v>2</v>
      </c>
      <c r="P166" s="23">
        <v>2</v>
      </c>
      <c r="Q166" s="24">
        <v>2</v>
      </c>
    </row>
    <row r="167" spans="1:17" x14ac:dyDescent="0.2">
      <c r="A167" s="5" t="s">
        <v>31</v>
      </c>
      <c r="B167" s="56"/>
      <c r="C167" s="26"/>
      <c r="D167" s="30"/>
      <c r="E167" s="14">
        <v>64</v>
      </c>
      <c r="F167" s="14">
        <v>128</v>
      </c>
      <c r="G167" s="14">
        <v>256</v>
      </c>
      <c r="H167" s="16">
        <v>15</v>
      </c>
      <c r="J167" s="5" t="s">
        <v>31</v>
      </c>
      <c r="K167" s="56"/>
      <c r="L167" s="26"/>
      <c r="M167" s="30"/>
      <c r="N167" s="14">
        <v>64</v>
      </c>
      <c r="O167" s="14">
        <v>128</v>
      </c>
      <c r="P167" s="14">
        <v>256</v>
      </c>
      <c r="Q167" s="16">
        <v>15</v>
      </c>
    </row>
    <row r="168" spans="1:17" x14ac:dyDescent="0.2">
      <c r="A168" s="5" t="s">
        <v>32</v>
      </c>
      <c r="B168" s="56"/>
      <c r="C168" s="26"/>
      <c r="D168" s="30"/>
      <c r="E168" s="23">
        <v>3.8</v>
      </c>
      <c r="F168" s="23">
        <v>3.3</v>
      </c>
      <c r="G168" s="23">
        <v>2.8</v>
      </c>
      <c r="H168" s="24">
        <v>2.7</v>
      </c>
      <c r="J168" s="5" t="s">
        <v>32</v>
      </c>
      <c r="K168" s="56"/>
      <c r="L168" s="26"/>
      <c r="M168" s="30"/>
      <c r="N168" s="23">
        <v>3.8</v>
      </c>
      <c r="O168" s="23">
        <v>3.3</v>
      </c>
      <c r="P168" s="23">
        <v>2.8</v>
      </c>
      <c r="Q168" s="24">
        <v>2.7</v>
      </c>
    </row>
    <row r="169" spans="1:17" x14ac:dyDescent="0.2">
      <c r="A169" s="5" t="s">
        <v>33</v>
      </c>
      <c r="B169" s="56"/>
      <c r="C169" s="26"/>
      <c r="D169" s="30"/>
      <c r="E169" s="14">
        <v>128</v>
      </c>
      <c r="F169" s="14">
        <v>256</v>
      </c>
      <c r="G169" s="14">
        <v>1024</v>
      </c>
      <c r="H169" s="16">
        <v>1024</v>
      </c>
      <c r="J169" s="5" t="s">
        <v>33</v>
      </c>
      <c r="K169" s="56"/>
      <c r="L169" s="26"/>
      <c r="M169" s="30"/>
      <c r="N169" s="14">
        <v>128</v>
      </c>
      <c r="O169" s="14">
        <v>256</v>
      </c>
      <c r="P169" s="14">
        <v>1024</v>
      </c>
      <c r="Q169" s="16">
        <v>1024</v>
      </c>
    </row>
    <row r="170" spans="1:17" ht="12" thickBot="1" x14ac:dyDescent="0.25">
      <c r="A170" s="8" t="s">
        <v>34</v>
      </c>
      <c r="B170" s="60"/>
      <c r="C170" s="18"/>
      <c r="D170" s="34"/>
      <c r="E170" s="27">
        <v>4.3</v>
      </c>
      <c r="F170" s="27">
        <v>3.8</v>
      </c>
      <c r="G170" s="27">
        <v>3.3</v>
      </c>
      <c r="H170" s="28">
        <v>2.7</v>
      </c>
      <c r="J170" s="8" t="s">
        <v>34</v>
      </c>
      <c r="K170" s="60"/>
      <c r="L170" s="18"/>
      <c r="M170" s="34"/>
      <c r="N170" s="27">
        <v>4.3</v>
      </c>
      <c r="O170" s="27">
        <v>3.8</v>
      </c>
      <c r="P170" s="27">
        <v>3.3</v>
      </c>
      <c r="Q170" s="28">
        <v>2.7</v>
      </c>
    </row>
    <row r="171" spans="1:17" s="82" customFormat="1" ht="12" thickBot="1" x14ac:dyDescent="0.25">
      <c r="A171" s="75"/>
      <c r="B171" s="75"/>
      <c r="C171" s="79"/>
      <c r="D171" s="79"/>
      <c r="E171" s="79"/>
      <c r="F171" s="79"/>
      <c r="G171" s="79"/>
      <c r="H171" s="79"/>
      <c r="J171" s="75"/>
      <c r="K171" s="75"/>
      <c r="L171" s="79"/>
      <c r="M171" s="79"/>
      <c r="N171" s="79"/>
      <c r="O171" s="79"/>
      <c r="P171" s="79"/>
      <c r="Q171" s="79"/>
    </row>
    <row r="172" spans="1:17" x14ac:dyDescent="0.2">
      <c r="A172" s="7" t="s">
        <v>35</v>
      </c>
      <c r="B172" s="58"/>
      <c r="C172" s="21"/>
      <c r="D172" s="40"/>
      <c r="E172" s="21"/>
      <c r="F172" s="21"/>
      <c r="G172" s="21"/>
      <c r="H172" s="41"/>
      <c r="J172" s="7" t="s">
        <v>35</v>
      </c>
      <c r="K172" s="58"/>
      <c r="L172" s="21"/>
      <c r="M172" s="40"/>
      <c r="N172" s="21"/>
      <c r="O172" s="21"/>
      <c r="P172" s="21"/>
      <c r="Q172" s="41"/>
    </row>
    <row r="173" spans="1:17" x14ac:dyDescent="0.2">
      <c r="A173" s="5" t="s">
        <v>61</v>
      </c>
      <c r="B173" s="56"/>
      <c r="C173" s="13">
        <v>0</v>
      </c>
      <c r="D173" s="31" t="s">
        <v>4</v>
      </c>
      <c r="E173" s="14">
        <f>$C$32</f>
        <v>0</v>
      </c>
      <c r="F173" s="14">
        <f>$C$32</f>
        <v>0</v>
      </c>
      <c r="G173" s="14">
        <f>$C$32</f>
        <v>0</v>
      </c>
      <c r="H173" s="16">
        <f>$C$32</f>
        <v>0</v>
      </c>
      <c r="J173" s="5" t="s">
        <v>61</v>
      </c>
      <c r="K173" s="56"/>
      <c r="L173" s="13">
        <v>0</v>
      </c>
      <c r="M173" s="31" t="s">
        <v>4</v>
      </c>
      <c r="N173" s="14">
        <f>$C$32</f>
        <v>0</v>
      </c>
      <c r="O173" s="14">
        <f>$C$32</f>
        <v>0</v>
      </c>
      <c r="P173" s="14">
        <f>$C$32</f>
        <v>0</v>
      </c>
      <c r="Q173" s="16">
        <f>$C$32</f>
        <v>0</v>
      </c>
    </row>
    <row r="174" spans="1:17" x14ac:dyDescent="0.2">
      <c r="A174" s="4" t="s">
        <v>37</v>
      </c>
      <c r="B174" s="55"/>
      <c r="C174" s="14"/>
      <c r="D174" s="30" t="s">
        <v>4</v>
      </c>
      <c r="E174" s="26">
        <f>E155+E163-E161+E173</f>
        <v>159.30333768495007</v>
      </c>
      <c r="F174" s="26">
        <f t="shared" ref="F174:H174" si="56">F155+F163-F161+F173</f>
        <v>159.30333768495007</v>
      </c>
      <c r="G174" s="26">
        <f t="shared" si="56"/>
        <v>159.30333768495007</v>
      </c>
      <c r="H174" s="29">
        <f t="shared" si="56"/>
        <v>159.30333768495007</v>
      </c>
      <c r="J174" s="4" t="s">
        <v>37</v>
      </c>
      <c r="K174" s="55"/>
      <c r="L174" s="14"/>
      <c r="M174" s="30" t="s">
        <v>4</v>
      </c>
      <c r="N174" s="26">
        <f>N155-N161+N163+N173</f>
        <v>139.40333768495006</v>
      </c>
      <c r="O174" s="26">
        <f t="shared" ref="O174:Q174" si="57">O155-O161+O163+O173</f>
        <v>139.40333768495006</v>
      </c>
      <c r="P174" s="26">
        <f t="shared" si="57"/>
        <v>139.40333768495006</v>
      </c>
      <c r="Q174" s="29">
        <f t="shared" si="57"/>
        <v>139.40333768495006</v>
      </c>
    </row>
    <row r="175" spans="1:17" x14ac:dyDescent="0.2">
      <c r="A175" s="5" t="s">
        <v>38</v>
      </c>
      <c r="B175" s="56"/>
      <c r="C175" s="14"/>
      <c r="D175" s="31" t="s">
        <v>4</v>
      </c>
      <c r="E175" s="14">
        <f>-10*E166*LOG(0.3/(4*PI()*E167*$C$6),10)</f>
        <v>83.773821334190643</v>
      </c>
      <c r="F175" s="14">
        <f>-10*F166*LOG(0.3/(4*PI()*F167*$C$6),10)</f>
        <v>89.794421247470268</v>
      </c>
      <c r="G175" s="14">
        <f>-10*G166*LOG(0.3/(4*PI()*G167*$C$6),10)</f>
        <v>95.815021160749893</v>
      </c>
      <c r="H175" s="16">
        <f>-10*H166*LOG(0.3/(4*PI()*H167*$C$6),10)</f>
        <v>71.172047035626534</v>
      </c>
      <c r="J175" s="5" t="s">
        <v>38</v>
      </c>
      <c r="K175" s="56"/>
      <c r="L175" s="14"/>
      <c r="M175" s="31" t="s">
        <v>4</v>
      </c>
      <c r="N175" s="14">
        <f>-10*N166*LOG(0.3/(4*PI()*N167*$C$6),10)</f>
        <v>83.773821334190643</v>
      </c>
      <c r="O175" s="14">
        <f>-10*O166*LOG(0.3/(4*PI()*O167*$C$6),10)</f>
        <v>89.794421247470268</v>
      </c>
      <c r="P175" s="14">
        <f>-10*P166*LOG(0.3/(4*PI()*P167*$C$6),10)</f>
        <v>95.815021160749893</v>
      </c>
      <c r="Q175" s="16">
        <f>-10*Q166*LOG(0.3/(4*PI()*Q167*$C$6),10)</f>
        <v>71.172047035626534</v>
      </c>
    </row>
    <row r="176" spans="1:17" x14ac:dyDescent="0.2">
      <c r="A176" s="5" t="s">
        <v>39</v>
      </c>
      <c r="B176" s="56"/>
      <c r="C176" s="14"/>
      <c r="D176" s="31" t="s">
        <v>4</v>
      </c>
      <c r="E176" s="14">
        <f>-E174+E175</f>
        <v>-75.529516350759422</v>
      </c>
      <c r="F176" s="14">
        <f>-F174+F175</f>
        <v>-69.508916437479797</v>
      </c>
      <c r="G176" s="14">
        <f>-G174+G175</f>
        <v>-63.488316524200172</v>
      </c>
      <c r="H176" s="16">
        <f>-H174+H175</f>
        <v>-88.131290649323532</v>
      </c>
      <c r="J176" s="5" t="s">
        <v>39</v>
      </c>
      <c r="K176" s="56"/>
      <c r="L176" s="14"/>
      <c r="M176" s="31" t="s">
        <v>4</v>
      </c>
      <c r="N176" s="14">
        <f>-N174+N175</f>
        <v>-55.629516350759417</v>
      </c>
      <c r="O176" s="14">
        <f>-O174+O175</f>
        <v>-49.608916437479792</v>
      </c>
      <c r="P176" s="14">
        <f>-P174+P175</f>
        <v>-43.588316524200167</v>
      </c>
      <c r="Q176" s="16">
        <f>-Q174+Q175</f>
        <v>-68.231290649323526</v>
      </c>
    </row>
    <row r="177" spans="1:17" x14ac:dyDescent="0.2">
      <c r="A177" s="5" t="s">
        <v>40</v>
      </c>
      <c r="B177" s="56"/>
      <c r="C177" s="14"/>
      <c r="D177" s="31" t="s">
        <v>4</v>
      </c>
      <c r="E177" s="14">
        <f>E175+10*E168*LOG(E169/E167,10)</f>
        <v>95.212961169421931</v>
      </c>
      <c r="F177" s="14">
        <f>F175+10*F168*LOG(F169/F167,10)</f>
        <v>99.728411104381649</v>
      </c>
      <c r="G177" s="14">
        <f>G175+10*G168*LOG(G169/G167,10)</f>
        <v>112.67270091793284</v>
      </c>
      <c r="H177" s="16">
        <f>H175+10*H168*LOG(H169/H167,10)</f>
        <v>120.69568187039806</v>
      </c>
      <c r="J177" s="5" t="s">
        <v>40</v>
      </c>
      <c r="K177" s="56"/>
      <c r="L177" s="14"/>
      <c r="M177" s="31" t="s">
        <v>4</v>
      </c>
      <c r="N177" s="14">
        <f>N175+10*N168*LOG(N169/N167,10)</f>
        <v>95.212961169421931</v>
      </c>
      <c r="O177" s="14">
        <f>O175+10*O168*LOG(O169/O167,10)</f>
        <v>99.728411104381649</v>
      </c>
      <c r="P177" s="14">
        <f>P175+10*P168*LOG(P169/P167,10)</f>
        <v>112.67270091793284</v>
      </c>
      <c r="Q177" s="16">
        <f>Q175+10*Q168*LOG(Q169/Q167,10)</f>
        <v>120.69568187039806</v>
      </c>
    </row>
    <row r="178" spans="1:17" x14ac:dyDescent="0.2">
      <c r="A178" s="5" t="s">
        <v>39</v>
      </c>
      <c r="B178" s="56"/>
      <c r="C178" s="14"/>
      <c r="D178" s="31" t="s">
        <v>4</v>
      </c>
      <c r="E178" s="14">
        <f>-E174+E177</f>
        <v>-64.090376515528135</v>
      </c>
      <c r="F178" s="14">
        <f>-F174+F177</f>
        <v>-59.574926580568416</v>
      </c>
      <c r="G178" s="14">
        <f>-G174+G177</f>
        <v>-46.630636767017222</v>
      </c>
      <c r="H178" s="16">
        <f>-H174+H177</f>
        <v>-38.607655814552004</v>
      </c>
      <c r="J178" s="5" t="s">
        <v>39</v>
      </c>
      <c r="K178" s="56"/>
      <c r="L178" s="14"/>
      <c r="M178" s="31" t="s">
        <v>4</v>
      </c>
      <c r="N178" s="14">
        <f>-N174+N177</f>
        <v>-44.190376515528129</v>
      </c>
      <c r="O178" s="14">
        <f>-O174+O177</f>
        <v>-39.67492658056841</v>
      </c>
      <c r="P178" s="14">
        <f>-P174+P177</f>
        <v>-26.730636767017216</v>
      </c>
      <c r="Q178" s="16">
        <f>-Q174+Q177</f>
        <v>-18.707655814551998</v>
      </c>
    </row>
    <row r="179" spans="1:17" x14ac:dyDescent="0.2">
      <c r="A179" s="4" t="s">
        <v>43</v>
      </c>
      <c r="B179" s="55"/>
      <c r="C179" s="26"/>
      <c r="D179" s="30" t="s">
        <v>6</v>
      </c>
      <c r="E179" s="32">
        <f>IF(E178&lt;0,E$28*POWER(10,-E178/(10*E$29)),IF(E176&lt;0,E$26*POWER(10,-E176/(10*E$27)),0.3*POWER(10,E174/(10*E$25))/(4*PI()*$C$6)))</f>
        <v>3959.8965656800547</v>
      </c>
      <c r="F179" s="32">
        <f>IF(F178&lt;0,F$28*POWER(10,-F178/(10*F$29)),IF(F176&lt;0,F$26*POWER(10,-F176/(10*F$27)),0.3*POWER(10,F174/(10*F$25))/(4*PI()*$C$6)))</f>
        <v>9462.3975656348011</v>
      </c>
      <c r="G179" s="32">
        <f>IF(G178&lt;0,G$28*POWER(10,-G178/(10*G$29)),IF(G176&lt;0,G$26*POWER(10,-G176/(10*G$27)),0.3*POWER(10,G174/(10*G$25))/(4*PI()*$C$6)))</f>
        <v>26506.327257783199</v>
      </c>
      <c r="H179" s="33">
        <f>IF(H178&lt;0,H$28*POWER(10,-H178/(10*H$29)),IF(H176&lt;0,H$26*POWER(10,-H176/(10*H$27)),0.3*POWER(10,H174/(10*H$25))/(4*PI()*$C$6)))</f>
        <v>27555.807041279993</v>
      </c>
      <c r="J179" s="4" t="s">
        <v>43</v>
      </c>
      <c r="K179" s="55"/>
      <c r="L179" s="26"/>
      <c r="M179" s="30" t="s">
        <v>6</v>
      </c>
      <c r="N179" s="32">
        <f>IF(N178&lt;0,N$28*POWER(10,-N178/(10*N$29)),IF(N176&lt;0,N$26*POWER(10,-N176/(10*N$27)),0.3*POWER(10,N174/(10*N$25))/(4*PI()*$C$6)))</f>
        <v>1364.2474303309461</v>
      </c>
      <c r="O179" s="32">
        <f>IF(O178&lt;0,O$28*POWER(10,-O178/(10*O$29)),IF(O176&lt;0,O$26*POWER(10,-O176/(10*O$27)),0.3*POWER(10,O174/(10*O$25))/(4*PI()*$C$6)))</f>
        <v>2833.4593117619893</v>
      </c>
      <c r="P179" s="32">
        <f>IF(P178&lt;0,P$28*POWER(10,-P178/(10*P$29)),IF(P176&lt;0,P$26*POWER(10,-P176/(10*P$27)),0.3*POWER(10,P174/(10*P$25))/(4*PI()*$C$6)))</f>
        <v>6611.7930648102829</v>
      </c>
      <c r="Q179" s="33">
        <f>IF(Q178&lt;0,Q$28*POWER(10,-Q178/(10*Q$29)),IF(Q176&lt;0,Q$26*POWER(10,-Q176/(10*Q$27)),0.3*POWER(10,Q174/(10*Q$25))/(4*PI()*$C$6)))</f>
        <v>5048.6596934312565</v>
      </c>
    </row>
    <row r="180" spans="1:17" x14ac:dyDescent="0.2">
      <c r="A180" s="5" t="s">
        <v>44</v>
      </c>
      <c r="B180" s="56"/>
      <c r="C180" s="14"/>
      <c r="D180" s="31"/>
      <c r="E180" s="14"/>
      <c r="F180" s="14"/>
      <c r="G180" s="14"/>
      <c r="H180" s="16"/>
      <c r="J180" s="5" t="s">
        <v>44</v>
      </c>
      <c r="K180" s="56"/>
      <c r="L180" s="14"/>
      <c r="M180" s="31"/>
      <c r="N180" s="14"/>
      <c r="O180" s="14"/>
      <c r="P180" s="14"/>
      <c r="Q180" s="16"/>
    </row>
    <row r="181" spans="1:17" x14ac:dyDescent="0.2">
      <c r="A181" s="5" t="s">
        <v>41</v>
      </c>
      <c r="B181" s="56"/>
      <c r="C181" s="17">
        <v>30</v>
      </c>
      <c r="D181" s="31" t="s">
        <v>4</v>
      </c>
      <c r="E181" s="14">
        <f>$C181</f>
        <v>30</v>
      </c>
      <c r="F181" s="14">
        <f>$C181</f>
        <v>30</v>
      </c>
      <c r="G181" s="14">
        <f>$C181</f>
        <v>30</v>
      </c>
      <c r="H181" s="16">
        <f>$C181</f>
        <v>30</v>
      </c>
      <c r="J181" s="5" t="s">
        <v>41</v>
      </c>
      <c r="K181" s="56"/>
      <c r="L181" s="17">
        <v>30</v>
      </c>
      <c r="M181" s="31" t="s">
        <v>4</v>
      </c>
      <c r="N181" s="14">
        <f>$C181</f>
        <v>30</v>
      </c>
      <c r="O181" s="14">
        <f>$C181</f>
        <v>30</v>
      </c>
      <c r="P181" s="14">
        <f>$C181</f>
        <v>30</v>
      </c>
      <c r="Q181" s="16">
        <f>$C181</f>
        <v>30</v>
      </c>
    </row>
    <row r="182" spans="1:17" x14ac:dyDescent="0.2">
      <c r="A182" s="4" t="s">
        <v>37</v>
      </c>
      <c r="B182" s="55"/>
      <c r="C182" s="44"/>
      <c r="D182" s="30" t="s">
        <v>4</v>
      </c>
      <c r="E182" s="26">
        <f>E174-E181</f>
        <v>129.30333768495007</v>
      </c>
      <c r="F182" s="26">
        <f t="shared" ref="F182:H182" si="58">F174-F181</f>
        <v>129.30333768495007</v>
      </c>
      <c r="G182" s="26">
        <f t="shared" si="58"/>
        <v>129.30333768495007</v>
      </c>
      <c r="H182" s="29">
        <f t="shared" si="58"/>
        <v>129.30333768495007</v>
      </c>
      <c r="J182" s="4" t="s">
        <v>37</v>
      </c>
      <c r="K182" s="55"/>
      <c r="L182" s="44"/>
      <c r="M182" s="30" t="s">
        <v>4</v>
      </c>
      <c r="N182" s="26">
        <f>N174-N181</f>
        <v>109.40333768495006</v>
      </c>
      <c r="O182" s="26">
        <f t="shared" ref="O182:Q182" si="59">O174-O181</f>
        <v>109.40333768495006</v>
      </c>
      <c r="P182" s="26">
        <f t="shared" si="59"/>
        <v>109.40333768495006</v>
      </c>
      <c r="Q182" s="29">
        <f t="shared" si="59"/>
        <v>109.40333768495006</v>
      </c>
    </row>
    <row r="183" spans="1:17" x14ac:dyDescent="0.2">
      <c r="A183" s="5" t="s">
        <v>38</v>
      </c>
      <c r="B183" s="56"/>
      <c r="C183" s="14"/>
      <c r="D183" s="31" t="s">
        <v>4</v>
      </c>
      <c r="E183" s="14">
        <f>-10*E$25*LOG(0.3/(4*PI()*E$26*$C$6),10)</f>
        <v>83.773821334190643</v>
      </c>
      <c r="F183" s="14">
        <f>-10*F$25*LOG(0.3/(4*PI()*F$26*$C$6),10)</f>
        <v>89.794421247470268</v>
      </c>
      <c r="G183" s="14">
        <f>-10*G$25*LOG(0.3/(4*PI()*G$26*$C$6),10)</f>
        <v>95.815021160749893</v>
      </c>
      <c r="H183" s="16">
        <f>-10*H$25*LOG(0.3/(4*PI()*H$26*$C$6),10)</f>
        <v>71.172047035626534</v>
      </c>
      <c r="J183" s="5" t="s">
        <v>38</v>
      </c>
      <c r="K183" s="56"/>
      <c r="L183" s="14"/>
      <c r="M183" s="31" t="s">
        <v>4</v>
      </c>
      <c r="N183" s="14">
        <f>-10*N$25*LOG(0.3/(4*PI()*N$26*$C$6),10)</f>
        <v>83.773821334190643</v>
      </c>
      <c r="O183" s="14">
        <f>-10*O$25*LOG(0.3/(4*PI()*O$26*$C$6),10)</f>
        <v>89.794421247470268</v>
      </c>
      <c r="P183" s="14">
        <f>-10*P$25*LOG(0.3/(4*PI()*P$26*$C$6),10)</f>
        <v>95.815021160749893</v>
      </c>
      <c r="Q183" s="16">
        <f>-10*Q$25*LOG(0.3/(4*PI()*Q$26*$C$6),10)</f>
        <v>71.172047035626534</v>
      </c>
    </row>
    <row r="184" spans="1:17" x14ac:dyDescent="0.2">
      <c r="A184" s="5" t="s">
        <v>39</v>
      </c>
      <c r="B184" s="56"/>
      <c r="C184" s="14"/>
      <c r="D184" s="31" t="s">
        <v>4</v>
      </c>
      <c r="E184" s="14">
        <f>-E182+E183</f>
        <v>-45.529516350759422</v>
      </c>
      <c r="F184" s="14">
        <f>-F182+F183</f>
        <v>-39.508916437479797</v>
      </c>
      <c r="G184" s="14">
        <f>-G182+G183</f>
        <v>-33.488316524200172</v>
      </c>
      <c r="H184" s="16">
        <f>-H182+H183</f>
        <v>-58.131290649323532</v>
      </c>
      <c r="J184" s="5" t="s">
        <v>39</v>
      </c>
      <c r="K184" s="56"/>
      <c r="L184" s="14"/>
      <c r="M184" s="31" t="s">
        <v>4</v>
      </c>
      <c r="N184" s="14">
        <f>-N182+N183</f>
        <v>-25.629516350759417</v>
      </c>
      <c r="O184" s="14">
        <f>-O182+O183</f>
        <v>-19.608916437479792</v>
      </c>
      <c r="P184" s="14">
        <f>-P182+P183</f>
        <v>-13.588316524200167</v>
      </c>
      <c r="Q184" s="16">
        <f>-Q182+Q183</f>
        <v>-38.231290649323526</v>
      </c>
    </row>
    <row r="185" spans="1:17" x14ac:dyDescent="0.2">
      <c r="A185" s="5" t="s">
        <v>40</v>
      </c>
      <c r="B185" s="56"/>
      <c r="C185" s="14"/>
      <c r="D185" s="31" t="s">
        <v>4</v>
      </c>
      <c r="E185" s="14">
        <f>E183+10*E$27*LOG(E$28/E$26,10)</f>
        <v>95.212961169421931</v>
      </c>
      <c r="F185" s="14">
        <f>F183+10*F$27*LOG(F$28/F$26,10)</f>
        <v>99.728411104381649</v>
      </c>
      <c r="G185" s="14">
        <f>G183+10*G$27*LOG(G$28/G$26,10)</f>
        <v>112.67270091793284</v>
      </c>
      <c r="H185" s="16">
        <f>H183+10*H$27*LOG(H$28/H$26,10)</f>
        <v>120.69568187039806</v>
      </c>
      <c r="J185" s="5" t="s">
        <v>40</v>
      </c>
      <c r="K185" s="56"/>
      <c r="L185" s="14"/>
      <c r="M185" s="31" t="s">
        <v>4</v>
      </c>
      <c r="N185" s="14">
        <f>N183+10*N$27*LOG(N$28/N$26,10)</f>
        <v>95.212961169421931</v>
      </c>
      <c r="O185" s="14">
        <f>O183+10*O$27*LOG(O$28/O$26,10)</f>
        <v>99.728411104381649</v>
      </c>
      <c r="P185" s="14">
        <f>P183+10*P$27*LOG(P$28/P$26,10)</f>
        <v>112.67270091793284</v>
      </c>
      <c r="Q185" s="16">
        <f>Q183+10*Q$27*LOG(Q$28/Q$26,10)</f>
        <v>120.69568187039806</v>
      </c>
    </row>
    <row r="186" spans="1:17" x14ac:dyDescent="0.2">
      <c r="A186" s="5" t="s">
        <v>39</v>
      </c>
      <c r="B186" s="56"/>
      <c r="C186" s="14"/>
      <c r="D186" s="31" t="s">
        <v>4</v>
      </c>
      <c r="E186" s="14">
        <f>-E182+E185</f>
        <v>-34.090376515528135</v>
      </c>
      <c r="F186" s="14">
        <f>-F182+F185</f>
        <v>-29.574926580568416</v>
      </c>
      <c r="G186" s="14">
        <f>-G182+G185</f>
        <v>-16.630636767017222</v>
      </c>
      <c r="H186" s="16">
        <f>-H182+H185</f>
        <v>-8.6076558145520039</v>
      </c>
      <c r="J186" s="5" t="s">
        <v>39</v>
      </c>
      <c r="K186" s="56"/>
      <c r="L186" s="14"/>
      <c r="M186" s="31" t="s">
        <v>4</v>
      </c>
      <c r="N186" s="14">
        <f>-N182+N185</f>
        <v>-14.190376515528129</v>
      </c>
      <c r="O186" s="14">
        <f>-O182+O185</f>
        <v>-9.6749265805684104</v>
      </c>
      <c r="P186" s="14">
        <f>-P182+P185</f>
        <v>3.2693632329827835</v>
      </c>
      <c r="Q186" s="16">
        <f>-Q182+Q185</f>
        <v>11.292344185448002</v>
      </c>
    </row>
    <row r="187" spans="1:17" ht="12" thickBot="1" x14ac:dyDescent="0.25">
      <c r="A187" s="6" t="s">
        <v>43</v>
      </c>
      <c r="B187" s="57"/>
      <c r="C187" s="18"/>
      <c r="D187" s="34" t="s">
        <v>6</v>
      </c>
      <c r="E187" s="35">
        <f>IF(E186&lt;0,E$28*POWER(10,-E186/(10*E$29)),IF(E184&lt;0,E$26*POWER(10,-E184/(10*E$27)),0.3*POWER(10,E182/(10*E$25))/(4*PI()*$C$6)))</f>
        <v>794.3454705666544</v>
      </c>
      <c r="F187" s="35">
        <f>IF(F186&lt;0,F$28*POWER(10,-F186/(10*F$29)),IF(F184&lt;0,F$26*POWER(10,-F184/(10*F$27)),0.3*POWER(10,F182/(10*F$25))/(4*PI()*$C$6)))</f>
        <v>1536.482106403377</v>
      </c>
      <c r="G187" s="35">
        <f>IF(G186&lt;0,G$28*POWER(10,-G186/(10*G$29)),IF(G184&lt;0,G$26*POWER(10,-G184/(10*G$27)),0.3*POWER(10,G182/(10*G$25))/(4*PI()*$C$6)))</f>
        <v>3267.8239134342375</v>
      </c>
      <c r="H187" s="36">
        <f>IF(H186&lt;0,H$28*POWER(10,-H186/(10*H$29)),IF(H184&lt;0,H$26*POWER(10,-H184/(10*H$27)),0.3*POWER(10,H182/(10*H$25))/(4*PI()*$C$6)))</f>
        <v>2133.5460639031967</v>
      </c>
      <c r="J187" s="6" t="s">
        <v>43</v>
      </c>
      <c r="K187" s="57"/>
      <c r="L187" s="18"/>
      <c r="M187" s="34" t="s">
        <v>6</v>
      </c>
      <c r="N187" s="35">
        <f>IF(N186&lt;0,N$28*POWER(10,-N186/(10*N$29)),IF(N184&lt;0,N$26*POWER(10,-N184/(10*N$27)),0.3*POWER(10,N182/(10*N$25))/(4*PI()*$C$6)))</f>
        <v>273.66466498335865</v>
      </c>
      <c r="O187" s="35">
        <f>IF(O186&lt;0,O$28*POWER(10,-O186/(10*O$29)),IF(O184&lt;0,O$26*POWER(10,-O184/(10*O$27)),0.3*POWER(10,O182/(10*O$25))/(4*PI()*$C$6)))</f>
        <v>460.09053218768025</v>
      </c>
      <c r="P187" s="35">
        <f>IF(P186&lt;0,P$28*POWER(10,-P186/(10*P$29)),IF(P184&lt;0,P$26*POWER(10,-P184/(10*P$27)),0.3*POWER(10,P182/(10*P$25))/(4*PI()*$C$6)))</f>
        <v>782.59484713257564</v>
      </c>
      <c r="Q187" s="36">
        <f>IF(Q186&lt;0,Q$28*POWER(10,-Q186/(10*Q$29)),IF(Q184&lt;0,Q$26*POWER(10,-Q184/(10*Q$27)),0.3*POWER(10,Q182/(10*Q$25))/(4*PI()*$C$6)))</f>
        <v>390.89938468398537</v>
      </c>
    </row>
  </sheetData>
  <pageMargins left="0.7" right="0.7" top="0.78740157499999996" bottom="0.78740157499999996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7"/>
  <sheetViews>
    <sheetView zoomScale="85" zoomScaleNormal="85" workbookViewId="0">
      <selection activeCell="H18" sqref="E18:H18"/>
    </sheetView>
  </sheetViews>
  <sheetFormatPr defaultColWidth="11.5703125" defaultRowHeight="11.25" x14ac:dyDescent="0.2"/>
  <cols>
    <col min="1" max="1" width="45.28515625" style="1" customWidth="1"/>
    <col min="2" max="2" width="7.28515625" style="1" customWidth="1"/>
    <col min="3" max="3" width="6.5703125" style="37" customWidth="1"/>
    <col min="4" max="4" width="8.7109375" style="37" customWidth="1"/>
    <col min="5" max="5" width="7.5703125" style="37" customWidth="1"/>
    <col min="6" max="6" width="8.7109375" style="37" customWidth="1"/>
    <col min="7" max="7" width="7.42578125" style="37" customWidth="1"/>
    <col min="8" max="8" width="7.28515625" style="37" customWidth="1"/>
    <col min="9" max="9" width="11.5703125" style="1"/>
    <col min="10" max="10" width="44.7109375" style="1" customWidth="1"/>
    <col min="11" max="11" width="8.5703125" style="1" customWidth="1"/>
    <col min="12" max="12" width="7" style="1" customWidth="1"/>
    <col min="13" max="13" width="8.28515625" style="1" customWidth="1"/>
    <col min="14" max="14" width="8.85546875" style="1" customWidth="1"/>
    <col min="15" max="15" width="8.28515625" style="1" customWidth="1"/>
    <col min="16" max="16" width="7.42578125" style="1" customWidth="1"/>
    <col min="17" max="17" width="8.85546875" style="1" customWidth="1"/>
    <col min="18" max="16384" width="11.5703125" style="1"/>
  </cols>
  <sheetData>
    <row r="1" spans="1:17" x14ac:dyDescent="0.2">
      <c r="A1" s="45" t="s">
        <v>50</v>
      </c>
      <c r="B1" s="45" t="s">
        <v>65</v>
      </c>
      <c r="J1" s="45" t="s">
        <v>50</v>
      </c>
      <c r="K1" s="45" t="s">
        <v>65</v>
      </c>
    </row>
    <row r="2" spans="1:17" x14ac:dyDescent="0.2">
      <c r="A2" s="45"/>
      <c r="B2" s="45" t="s">
        <v>0</v>
      </c>
      <c r="J2" s="45"/>
      <c r="K2" s="45" t="s">
        <v>0</v>
      </c>
    </row>
    <row r="3" spans="1:17" x14ac:dyDescent="0.2">
      <c r="A3" s="45"/>
      <c r="B3" s="45" t="s">
        <v>53</v>
      </c>
      <c r="J3" s="45"/>
      <c r="K3" s="45" t="s">
        <v>55</v>
      </c>
    </row>
    <row r="4" spans="1:17" s="45" customFormat="1" x14ac:dyDescent="0.2">
      <c r="A4" s="45" t="s">
        <v>52</v>
      </c>
      <c r="B4" s="45" t="s">
        <v>1</v>
      </c>
      <c r="C4" s="46"/>
      <c r="D4" s="46"/>
      <c r="E4" s="46"/>
      <c r="F4" s="46"/>
      <c r="G4" s="46"/>
      <c r="H4" s="46"/>
      <c r="J4" s="45" t="s">
        <v>52</v>
      </c>
      <c r="K4" s="45" t="s">
        <v>1</v>
      </c>
    </row>
    <row r="5" spans="1:17" ht="12" thickBot="1" x14ac:dyDescent="0.25">
      <c r="L5" s="37"/>
      <c r="M5" s="37"/>
      <c r="N5" s="37"/>
      <c r="O5" s="37"/>
      <c r="P5" s="37"/>
      <c r="Q5" s="37"/>
    </row>
    <row r="6" spans="1:17" ht="12" thickBot="1" x14ac:dyDescent="0.25">
      <c r="A6" s="69" t="s">
        <v>8</v>
      </c>
      <c r="B6" s="70"/>
      <c r="C6" s="71">
        <v>5.76</v>
      </c>
      <c r="D6" s="71"/>
      <c r="E6" s="71" t="s">
        <v>9</v>
      </c>
      <c r="F6" s="71">
        <f>300000000/C6/10^9</f>
        <v>5.2083333333333336E-2</v>
      </c>
      <c r="G6" s="71"/>
      <c r="H6" s="72"/>
      <c r="J6" s="69" t="s">
        <v>8</v>
      </c>
      <c r="K6" s="70"/>
      <c r="L6" s="71">
        <v>5.76</v>
      </c>
      <c r="M6" s="71"/>
      <c r="N6" s="71" t="s">
        <v>9</v>
      </c>
      <c r="O6" s="71">
        <f>300000000/L6/10^9</f>
        <v>5.2083333333333336E-2</v>
      </c>
      <c r="P6" s="71"/>
      <c r="Q6" s="72"/>
    </row>
    <row r="7" spans="1:17" x14ac:dyDescent="0.2">
      <c r="A7" s="3" t="s">
        <v>10</v>
      </c>
      <c r="B7" s="54"/>
      <c r="C7" s="9" t="s">
        <v>11</v>
      </c>
      <c r="D7" s="9" t="s">
        <v>12</v>
      </c>
      <c r="E7" s="10" t="s">
        <v>13</v>
      </c>
      <c r="F7" s="10" t="s">
        <v>14</v>
      </c>
      <c r="G7" s="11" t="s">
        <v>15</v>
      </c>
      <c r="H7" s="12" t="s">
        <v>16</v>
      </c>
      <c r="J7" s="3" t="s">
        <v>10</v>
      </c>
      <c r="K7" s="54"/>
      <c r="L7" s="9" t="s">
        <v>11</v>
      </c>
      <c r="M7" s="9" t="s">
        <v>12</v>
      </c>
      <c r="N7" s="10" t="s">
        <v>13</v>
      </c>
      <c r="O7" s="10" t="s">
        <v>14</v>
      </c>
      <c r="P7" s="11" t="s">
        <v>15</v>
      </c>
      <c r="Q7" s="12" t="s">
        <v>16</v>
      </c>
    </row>
    <row r="8" spans="1:17" x14ac:dyDescent="0.2">
      <c r="A8" s="4" t="s">
        <v>17</v>
      </c>
      <c r="B8" s="55"/>
      <c r="C8" s="14"/>
      <c r="D8" s="31"/>
      <c r="E8" s="31"/>
      <c r="F8" s="31"/>
      <c r="G8" s="31"/>
      <c r="H8" s="15"/>
      <c r="J8" s="4" t="s">
        <v>17</v>
      </c>
      <c r="K8" s="55"/>
      <c r="L8" s="14"/>
      <c r="M8" s="31"/>
      <c r="N8" s="31"/>
      <c r="O8" s="31"/>
      <c r="P8" s="31"/>
      <c r="Q8" s="15"/>
    </row>
    <row r="9" spans="1:17" x14ac:dyDescent="0.2">
      <c r="A9" s="5" t="s">
        <v>18</v>
      </c>
      <c r="B9" s="56"/>
      <c r="C9" s="13">
        <v>1</v>
      </c>
      <c r="D9" s="31" t="s">
        <v>5</v>
      </c>
      <c r="E9" s="14">
        <f>C9</f>
        <v>1</v>
      </c>
      <c r="F9" s="14">
        <f>E9</f>
        <v>1</v>
      </c>
      <c r="G9" s="14">
        <f>F9</f>
        <v>1</v>
      </c>
      <c r="H9" s="15">
        <f>G9</f>
        <v>1</v>
      </c>
      <c r="J9" s="5" t="s">
        <v>18</v>
      </c>
      <c r="K9" s="56"/>
      <c r="L9" s="13">
        <v>1</v>
      </c>
      <c r="M9" s="31" t="s">
        <v>5</v>
      </c>
      <c r="N9" s="14">
        <f>L9</f>
        <v>1</v>
      </c>
      <c r="O9" s="14">
        <f>N9</f>
        <v>1</v>
      </c>
      <c r="P9" s="14">
        <f>O9</f>
        <v>1</v>
      </c>
      <c r="Q9" s="15">
        <f>P9</f>
        <v>1</v>
      </c>
    </row>
    <row r="10" spans="1:17" x14ac:dyDescent="0.2">
      <c r="A10" s="5" t="s">
        <v>19</v>
      </c>
      <c r="B10" s="56"/>
      <c r="C10" s="13">
        <v>26</v>
      </c>
      <c r="D10" s="31" t="s">
        <v>2</v>
      </c>
      <c r="E10" s="14">
        <f>$C10</f>
        <v>26</v>
      </c>
      <c r="F10" s="14">
        <f>$C10</f>
        <v>26</v>
      </c>
      <c r="G10" s="14">
        <f>$C10</f>
        <v>26</v>
      </c>
      <c r="H10" s="16">
        <f>$C10</f>
        <v>26</v>
      </c>
      <c r="J10" s="5" t="s">
        <v>19</v>
      </c>
      <c r="K10" s="56"/>
      <c r="L10" s="13">
        <v>26</v>
      </c>
      <c r="M10" s="31" t="s">
        <v>2</v>
      </c>
      <c r="N10" s="14">
        <f>$C10</f>
        <v>26</v>
      </c>
      <c r="O10" s="14">
        <f>$C10</f>
        <v>26</v>
      </c>
      <c r="P10" s="14">
        <f>$C10</f>
        <v>26</v>
      </c>
      <c r="Q10" s="16">
        <f>$C10</f>
        <v>26</v>
      </c>
    </row>
    <row r="11" spans="1:17" x14ac:dyDescent="0.2">
      <c r="A11" s="5" t="s">
        <v>20</v>
      </c>
      <c r="B11" s="56"/>
      <c r="C11" s="13">
        <v>0</v>
      </c>
      <c r="D11" s="31" t="s">
        <v>4</v>
      </c>
      <c r="E11" s="14">
        <f>$C11</f>
        <v>0</v>
      </c>
      <c r="F11" s="14">
        <f t="shared" ref="F11:H12" si="0">$C11</f>
        <v>0</v>
      </c>
      <c r="G11" s="14">
        <f t="shared" si="0"/>
        <v>0</v>
      </c>
      <c r="H11" s="16">
        <f t="shared" si="0"/>
        <v>0</v>
      </c>
      <c r="J11" s="5" t="s">
        <v>20</v>
      </c>
      <c r="K11" s="56"/>
      <c r="L11" s="13">
        <v>5</v>
      </c>
      <c r="M11" s="31" t="s">
        <v>4</v>
      </c>
      <c r="N11" s="14">
        <f>$L11</f>
        <v>5</v>
      </c>
      <c r="O11" s="14">
        <f t="shared" ref="O11:Q11" si="1">$L11</f>
        <v>5</v>
      </c>
      <c r="P11" s="14">
        <f t="shared" si="1"/>
        <v>5</v>
      </c>
      <c r="Q11" s="16">
        <f t="shared" si="1"/>
        <v>5</v>
      </c>
    </row>
    <row r="12" spans="1:17" x14ac:dyDescent="0.2">
      <c r="A12" s="5" t="s">
        <v>21</v>
      </c>
      <c r="B12" s="56"/>
      <c r="C12" s="13">
        <v>15</v>
      </c>
      <c r="D12" s="31" t="s">
        <v>4</v>
      </c>
      <c r="E12" s="14">
        <f>$C12</f>
        <v>15</v>
      </c>
      <c r="F12" s="14">
        <f t="shared" si="0"/>
        <v>15</v>
      </c>
      <c r="G12" s="14">
        <f t="shared" si="0"/>
        <v>15</v>
      </c>
      <c r="H12" s="16">
        <f t="shared" si="0"/>
        <v>15</v>
      </c>
      <c r="J12" s="5" t="s">
        <v>21</v>
      </c>
      <c r="K12" s="56"/>
      <c r="L12" s="13">
        <v>15</v>
      </c>
      <c r="M12" s="31" t="s">
        <v>4</v>
      </c>
      <c r="N12" s="14">
        <f>$C12</f>
        <v>15</v>
      </c>
      <c r="O12" s="14">
        <f t="shared" ref="O12:Q12" si="2">$C12</f>
        <v>15</v>
      </c>
      <c r="P12" s="14">
        <f t="shared" si="2"/>
        <v>15</v>
      </c>
      <c r="Q12" s="16">
        <f t="shared" si="2"/>
        <v>15</v>
      </c>
    </row>
    <row r="13" spans="1:17" x14ac:dyDescent="0.2">
      <c r="A13" s="5" t="s">
        <v>22</v>
      </c>
      <c r="B13" s="56" t="s">
        <v>48</v>
      </c>
      <c r="C13" s="17">
        <v>0</v>
      </c>
      <c r="D13" s="31" t="s">
        <v>3</v>
      </c>
      <c r="E13" s="14">
        <v>0</v>
      </c>
      <c r="F13" s="14">
        <v>0</v>
      </c>
      <c r="G13" s="14">
        <v>0</v>
      </c>
      <c r="H13" s="16">
        <v>0</v>
      </c>
      <c r="J13" s="5" t="s">
        <v>22</v>
      </c>
      <c r="K13" s="56"/>
      <c r="L13" s="17">
        <v>0</v>
      </c>
      <c r="M13" s="31" t="s">
        <v>3</v>
      </c>
      <c r="N13" s="14">
        <v>0</v>
      </c>
      <c r="O13" s="14">
        <v>0</v>
      </c>
      <c r="P13" s="14">
        <v>0</v>
      </c>
      <c r="Q13" s="16">
        <v>0</v>
      </c>
    </row>
    <row r="14" spans="1:17" ht="12" thickBot="1" x14ac:dyDescent="0.25">
      <c r="A14" s="6" t="s">
        <v>46</v>
      </c>
      <c r="B14" s="57" t="s">
        <v>47</v>
      </c>
      <c r="C14" s="18"/>
      <c r="D14" s="34" t="s">
        <v>2</v>
      </c>
      <c r="E14" s="18">
        <f>E10-SUM(E11:E13)</f>
        <v>11</v>
      </c>
      <c r="F14" s="18">
        <f t="shared" ref="F14:H14" si="3">F10-SUM(F11:F13)</f>
        <v>11</v>
      </c>
      <c r="G14" s="18">
        <f t="shared" si="3"/>
        <v>11</v>
      </c>
      <c r="H14" s="19">
        <f t="shared" si="3"/>
        <v>11</v>
      </c>
      <c r="J14" s="6" t="s">
        <v>23</v>
      </c>
      <c r="K14" s="57"/>
      <c r="L14" s="18"/>
      <c r="M14" s="34" t="s">
        <v>2</v>
      </c>
      <c r="N14" s="18">
        <f>N10-SUM(N11:N13)</f>
        <v>6</v>
      </c>
      <c r="O14" s="18">
        <f t="shared" ref="O14:Q14" si="4">O10-SUM(O11:O13)</f>
        <v>6</v>
      </c>
      <c r="P14" s="18">
        <f t="shared" si="4"/>
        <v>6</v>
      </c>
      <c r="Q14" s="19">
        <f t="shared" si="4"/>
        <v>6</v>
      </c>
    </row>
    <row r="15" spans="1:17" s="82" customFormat="1" ht="12" thickBot="1" x14ac:dyDescent="0.25">
      <c r="A15" s="75"/>
      <c r="B15" s="75"/>
      <c r="C15" s="78"/>
      <c r="D15" s="79"/>
      <c r="E15" s="20"/>
      <c r="F15" s="20"/>
      <c r="G15" s="20"/>
      <c r="H15" s="79"/>
      <c r="J15" s="75"/>
      <c r="K15" s="75"/>
      <c r="L15" s="78"/>
      <c r="M15" s="79"/>
      <c r="N15" s="20"/>
      <c r="O15" s="20"/>
      <c r="P15" s="20"/>
      <c r="Q15" s="79"/>
    </row>
    <row r="16" spans="1:17" x14ac:dyDescent="0.2">
      <c r="A16" s="7" t="s">
        <v>42</v>
      </c>
      <c r="B16" s="58"/>
      <c r="C16" s="21"/>
      <c r="D16" s="40"/>
      <c r="E16" s="21"/>
      <c r="F16" s="21"/>
      <c r="G16" s="21"/>
      <c r="H16" s="41"/>
      <c r="J16" s="7" t="s">
        <v>42</v>
      </c>
      <c r="K16" s="58"/>
      <c r="L16" s="21"/>
      <c r="M16" s="40"/>
      <c r="N16" s="21"/>
      <c r="O16" s="21"/>
      <c r="P16" s="21"/>
      <c r="Q16" s="41"/>
    </row>
    <row r="17" spans="1:17" x14ac:dyDescent="0.2">
      <c r="A17" s="4" t="s">
        <v>25</v>
      </c>
      <c r="B17" s="55"/>
      <c r="C17" s="22">
        <v>8.9999999999999993E-3</v>
      </c>
      <c r="D17" s="31" t="s">
        <v>5</v>
      </c>
      <c r="E17" s="51">
        <f t="shared" ref="E17:H19" si="5">$C17</f>
        <v>8.9999999999999993E-3</v>
      </c>
      <c r="F17" s="51">
        <f t="shared" si="5"/>
        <v>8.9999999999999993E-3</v>
      </c>
      <c r="G17" s="51">
        <f t="shared" si="5"/>
        <v>8.9999999999999993E-3</v>
      </c>
      <c r="H17" s="52">
        <f t="shared" si="5"/>
        <v>8.9999999999999993E-3</v>
      </c>
      <c r="J17" s="4" t="s">
        <v>25</v>
      </c>
      <c r="K17" s="55"/>
      <c r="L17" s="22">
        <v>8.9999999999999993E-3</v>
      </c>
      <c r="M17" s="31" t="s">
        <v>5</v>
      </c>
      <c r="N17" s="23">
        <f t="shared" ref="N17:Q19" si="6">$C17</f>
        <v>8.9999999999999993E-3</v>
      </c>
      <c r="O17" s="23">
        <f t="shared" si="6"/>
        <v>8.9999999999999993E-3</v>
      </c>
      <c r="P17" s="23">
        <f t="shared" si="6"/>
        <v>8.9999999999999993E-3</v>
      </c>
      <c r="Q17" s="24">
        <f t="shared" si="6"/>
        <v>8.9999999999999993E-3</v>
      </c>
    </row>
    <row r="18" spans="1:17" x14ac:dyDescent="0.2">
      <c r="A18" s="5" t="s">
        <v>26</v>
      </c>
      <c r="B18" s="56"/>
      <c r="C18" s="22">
        <v>-132</v>
      </c>
      <c r="D18" s="31" t="s">
        <v>2</v>
      </c>
      <c r="E18" s="14">
        <f t="shared" si="5"/>
        <v>-132</v>
      </c>
      <c r="F18" s="14">
        <f t="shared" si="5"/>
        <v>-132</v>
      </c>
      <c r="G18" s="14">
        <f t="shared" si="5"/>
        <v>-132</v>
      </c>
      <c r="H18" s="16">
        <f t="shared" si="5"/>
        <v>-132</v>
      </c>
      <c r="J18" s="5" t="s">
        <v>26</v>
      </c>
      <c r="K18" s="56"/>
      <c r="L18" s="22">
        <v>-132</v>
      </c>
      <c r="M18" s="31" t="s">
        <v>2</v>
      </c>
      <c r="N18" s="14">
        <f t="shared" si="6"/>
        <v>-132</v>
      </c>
      <c r="O18" s="14">
        <f t="shared" si="6"/>
        <v>-132</v>
      </c>
      <c r="P18" s="14">
        <f t="shared" si="6"/>
        <v>-132</v>
      </c>
      <c r="Q18" s="16">
        <f t="shared" si="6"/>
        <v>-132</v>
      </c>
    </row>
    <row r="19" spans="1:17" x14ac:dyDescent="0.2">
      <c r="A19" s="5" t="s">
        <v>27</v>
      </c>
      <c r="B19" s="56"/>
      <c r="C19" s="22">
        <v>33</v>
      </c>
      <c r="D19" s="31" t="s">
        <v>3</v>
      </c>
      <c r="E19" s="14">
        <f t="shared" si="5"/>
        <v>33</v>
      </c>
      <c r="F19" s="14">
        <f t="shared" si="5"/>
        <v>33</v>
      </c>
      <c r="G19" s="14">
        <f t="shared" si="5"/>
        <v>33</v>
      </c>
      <c r="H19" s="16">
        <f t="shared" si="5"/>
        <v>33</v>
      </c>
      <c r="J19" s="5" t="s">
        <v>27</v>
      </c>
      <c r="K19" s="56"/>
      <c r="L19" s="22">
        <v>33</v>
      </c>
      <c r="M19" s="31" t="s">
        <v>3</v>
      </c>
      <c r="N19" s="14">
        <f t="shared" si="6"/>
        <v>33</v>
      </c>
      <c r="O19" s="14">
        <f t="shared" si="6"/>
        <v>33</v>
      </c>
      <c r="P19" s="14">
        <f t="shared" si="6"/>
        <v>33</v>
      </c>
      <c r="Q19" s="16">
        <f t="shared" si="6"/>
        <v>33</v>
      </c>
    </row>
    <row r="20" spans="1:17" ht="12" thickBot="1" x14ac:dyDescent="0.25">
      <c r="A20" s="6" t="s">
        <v>28</v>
      </c>
      <c r="B20" s="57"/>
      <c r="C20" s="42"/>
      <c r="D20" s="34" t="s">
        <v>2</v>
      </c>
      <c r="E20" s="18">
        <f>E18-E19</f>
        <v>-165</v>
      </c>
      <c r="F20" s="18">
        <f t="shared" ref="F20:H20" si="7">F18-F19</f>
        <v>-165</v>
      </c>
      <c r="G20" s="18">
        <f t="shared" si="7"/>
        <v>-165</v>
      </c>
      <c r="H20" s="19">
        <f t="shared" si="7"/>
        <v>-165</v>
      </c>
      <c r="J20" s="6" t="s">
        <v>28</v>
      </c>
      <c r="K20" s="57"/>
      <c r="L20" s="42"/>
      <c r="M20" s="34" t="s">
        <v>2</v>
      </c>
      <c r="N20" s="18">
        <f>N18-N19</f>
        <v>-165</v>
      </c>
      <c r="O20" s="18">
        <f t="shared" ref="O20:Q20" si="8">O18-O19</f>
        <v>-165</v>
      </c>
      <c r="P20" s="18">
        <f t="shared" si="8"/>
        <v>-165</v>
      </c>
      <c r="Q20" s="19">
        <f t="shared" si="8"/>
        <v>-165</v>
      </c>
    </row>
    <row r="21" spans="1:17" s="82" customFormat="1" ht="12" thickBot="1" x14ac:dyDescent="0.25">
      <c r="A21" s="73"/>
      <c r="B21" s="73"/>
      <c r="C21" s="80"/>
      <c r="D21" s="81"/>
      <c r="E21" s="49"/>
      <c r="F21" s="49"/>
      <c r="G21" s="49"/>
      <c r="H21" s="49"/>
      <c r="J21" s="73"/>
      <c r="K21" s="73"/>
      <c r="L21" s="80"/>
      <c r="M21" s="81"/>
      <c r="N21" s="49"/>
      <c r="O21" s="49"/>
      <c r="P21" s="49"/>
      <c r="Q21" s="49"/>
    </row>
    <row r="22" spans="1:17" ht="12" thickBot="1" x14ac:dyDescent="0.25">
      <c r="A22" s="61" t="s">
        <v>7</v>
      </c>
      <c r="B22" s="62" t="s">
        <v>49</v>
      </c>
      <c r="C22" s="63"/>
      <c r="D22" s="64" t="s">
        <v>4</v>
      </c>
      <c r="E22" s="65">
        <f>10*LOG($C17/$C9)</f>
        <v>-20.457574905606752</v>
      </c>
      <c r="F22" s="65">
        <f t="shared" ref="F22:H22" si="9">10*LOG($C17/$C9)</f>
        <v>-20.457574905606752</v>
      </c>
      <c r="G22" s="65">
        <f t="shared" si="9"/>
        <v>-20.457574905606752</v>
      </c>
      <c r="H22" s="66">
        <f t="shared" si="9"/>
        <v>-20.457574905606752</v>
      </c>
      <c r="I22" s="53"/>
      <c r="J22" s="61" t="s">
        <v>7</v>
      </c>
      <c r="K22" s="62" t="s">
        <v>49</v>
      </c>
      <c r="L22" s="63"/>
      <c r="M22" s="64" t="s">
        <v>4</v>
      </c>
      <c r="N22" s="65">
        <f>10*LOG($C17/$C9)</f>
        <v>-20.457574905606752</v>
      </c>
      <c r="O22" s="65">
        <f t="shared" ref="O22:Q22" si="10">10*LOG($C17/$C9)</f>
        <v>-20.457574905606752</v>
      </c>
      <c r="P22" s="65">
        <f t="shared" si="10"/>
        <v>-20.457574905606752</v>
      </c>
      <c r="Q22" s="66">
        <f t="shared" si="10"/>
        <v>-20.457574905606752</v>
      </c>
    </row>
    <row r="23" spans="1:17" s="82" customFormat="1" ht="12" thickBot="1" x14ac:dyDescent="0.25">
      <c r="A23" s="75"/>
      <c r="B23" s="75"/>
      <c r="C23" s="20"/>
      <c r="D23" s="79"/>
      <c r="E23" s="20"/>
      <c r="F23" s="20"/>
      <c r="G23" s="20"/>
      <c r="H23" s="79"/>
      <c r="J23" s="75"/>
      <c r="K23" s="75"/>
      <c r="L23" s="20"/>
      <c r="M23" s="79"/>
      <c r="N23" s="20"/>
      <c r="O23" s="20"/>
      <c r="P23" s="20"/>
      <c r="Q23" s="79"/>
    </row>
    <row r="24" spans="1:17" x14ac:dyDescent="0.2">
      <c r="A24" s="7" t="s">
        <v>29</v>
      </c>
      <c r="B24" s="58"/>
      <c r="C24" s="25"/>
      <c r="D24" s="43"/>
      <c r="E24" s="25"/>
      <c r="F24" s="25"/>
      <c r="G24" s="25"/>
      <c r="H24" s="41"/>
      <c r="J24" s="7" t="s">
        <v>29</v>
      </c>
      <c r="K24" s="58"/>
      <c r="L24" s="25"/>
      <c r="M24" s="43"/>
      <c r="N24" s="25"/>
      <c r="O24" s="25"/>
      <c r="P24" s="25"/>
      <c r="Q24" s="41"/>
    </row>
    <row r="25" spans="1:17" x14ac:dyDescent="0.2">
      <c r="A25" s="5" t="s">
        <v>30</v>
      </c>
      <c r="B25" s="56"/>
      <c r="C25" s="26"/>
      <c r="D25" s="30"/>
      <c r="E25" s="23">
        <v>2</v>
      </c>
      <c r="F25" s="23">
        <v>2</v>
      </c>
      <c r="G25" s="23">
        <v>2</v>
      </c>
      <c r="H25" s="24">
        <v>2</v>
      </c>
      <c r="J25" s="5" t="s">
        <v>30</v>
      </c>
      <c r="K25" s="56"/>
      <c r="L25" s="26"/>
      <c r="M25" s="30"/>
      <c r="N25" s="23">
        <v>2</v>
      </c>
      <c r="O25" s="23">
        <v>2</v>
      </c>
      <c r="P25" s="23">
        <v>2</v>
      </c>
      <c r="Q25" s="24">
        <v>2</v>
      </c>
    </row>
    <row r="26" spans="1:17" x14ac:dyDescent="0.2">
      <c r="A26" s="5" t="s">
        <v>31</v>
      </c>
      <c r="B26" s="56"/>
      <c r="C26" s="26"/>
      <c r="D26" s="30"/>
      <c r="E26" s="14">
        <v>64</v>
      </c>
      <c r="F26" s="14">
        <v>128</v>
      </c>
      <c r="G26" s="14">
        <v>256</v>
      </c>
      <c r="H26" s="16">
        <v>15</v>
      </c>
      <c r="J26" s="5" t="s">
        <v>31</v>
      </c>
      <c r="K26" s="56"/>
      <c r="L26" s="26"/>
      <c r="M26" s="30"/>
      <c r="N26" s="14">
        <v>64</v>
      </c>
      <c r="O26" s="14">
        <v>128</v>
      </c>
      <c r="P26" s="14">
        <v>256</v>
      </c>
      <c r="Q26" s="16">
        <v>15</v>
      </c>
    </row>
    <row r="27" spans="1:17" x14ac:dyDescent="0.2">
      <c r="A27" s="5" t="s">
        <v>32</v>
      </c>
      <c r="B27" s="56"/>
      <c r="C27" s="26"/>
      <c r="D27" s="30"/>
      <c r="E27" s="23">
        <v>3.8</v>
      </c>
      <c r="F27" s="23">
        <v>3.3</v>
      </c>
      <c r="G27" s="23">
        <v>2.8</v>
      </c>
      <c r="H27" s="24">
        <v>2.7</v>
      </c>
      <c r="J27" s="5" t="s">
        <v>32</v>
      </c>
      <c r="K27" s="56"/>
      <c r="L27" s="26"/>
      <c r="M27" s="30"/>
      <c r="N27" s="23">
        <v>3.8</v>
      </c>
      <c r="O27" s="23">
        <v>3.3</v>
      </c>
      <c r="P27" s="23">
        <v>2.8</v>
      </c>
      <c r="Q27" s="24">
        <v>2.7</v>
      </c>
    </row>
    <row r="28" spans="1:17" x14ac:dyDescent="0.2">
      <c r="A28" s="5" t="s">
        <v>33</v>
      </c>
      <c r="B28" s="56"/>
      <c r="C28" s="26"/>
      <c r="D28" s="30"/>
      <c r="E28" s="14">
        <v>128</v>
      </c>
      <c r="F28" s="14">
        <v>256</v>
      </c>
      <c r="G28" s="14">
        <v>1024</v>
      </c>
      <c r="H28" s="16">
        <v>1024</v>
      </c>
      <c r="J28" s="5" t="s">
        <v>33</v>
      </c>
      <c r="K28" s="56"/>
      <c r="L28" s="26"/>
      <c r="M28" s="30"/>
      <c r="N28" s="14">
        <v>128</v>
      </c>
      <c r="O28" s="14">
        <v>256</v>
      </c>
      <c r="P28" s="14">
        <v>1024</v>
      </c>
      <c r="Q28" s="16">
        <v>1024</v>
      </c>
    </row>
    <row r="29" spans="1:17" ht="12" thickBot="1" x14ac:dyDescent="0.25">
      <c r="A29" s="8" t="s">
        <v>34</v>
      </c>
      <c r="B29" s="60"/>
      <c r="C29" s="18"/>
      <c r="D29" s="34"/>
      <c r="E29" s="27">
        <v>4.3</v>
      </c>
      <c r="F29" s="27">
        <v>3.8</v>
      </c>
      <c r="G29" s="27">
        <v>3.3</v>
      </c>
      <c r="H29" s="28">
        <v>2.7</v>
      </c>
      <c r="J29" s="8" t="s">
        <v>34</v>
      </c>
      <c r="K29" s="60"/>
      <c r="L29" s="18"/>
      <c r="M29" s="34"/>
      <c r="N29" s="27">
        <v>4.3</v>
      </c>
      <c r="O29" s="27">
        <v>3.8</v>
      </c>
      <c r="P29" s="27">
        <v>3.3</v>
      </c>
      <c r="Q29" s="28">
        <v>2.7</v>
      </c>
    </row>
    <row r="30" spans="1:17" s="82" customFormat="1" ht="12" thickBot="1" x14ac:dyDescent="0.25">
      <c r="A30" s="75"/>
      <c r="B30" s="75"/>
      <c r="C30" s="79"/>
      <c r="D30" s="79"/>
      <c r="E30" s="79"/>
      <c r="F30" s="79"/>
      <c r="G30" s="79"/>
      <c r="H30" s="79"/>
      <c r="J30" s="75"/>
      <c r="K30" s="75"/>
      <c r="L30" s="79"/>
      <c r="M30" s="79"/>
      <c r="N30" s="79"/>
      <c r="O30" s="79"/>
      <c r="P30" s="79"/>
      <c r="Q30" s="79"/>
    </row>
    <row r="31" spans="1:17" x14ac:dyDescent="0.2">
      <c r="A31" s="7" t="s">
        <v>35</v>
      </c>
      <c r="B31" s="58"/>
      <c r="C31" s="21"/>
      <c r="D31" s="40"/>
      <c r="E31" s="21"/>
      <c r="F31" s="21"/>
      <c r="G31" s="21"/>
      <c r="H31" s="41"/>
      <c r="J31" s="7" t="s">
        <v>35</v>
      </c>
      <c r="K31" s="58"/>
      <c r="L31" s="21"/>
      <c r="M31" s="40"/>
      <c r="N31" s="21"/>
      <c r="O31" s="21"/>
      <c r="P31" s="21"/>
      <c r="Q31" s="41"/>
    </row>
    <row r="32" spans="1:17" x14ac:dyDescent="0.2">
      <c r="A32" s="5" t="s">
        <v>61</v>
      </c>
      <c r="B32" s="56"/>
      <c r="C32" s="13">
        <v>0</v>
      </c>
      <c r="D32" s="31" t="s">
        <v>4</v>
      </c>
      <c r="E32" s="14">
        <f>$C$32</f>
        <v>0</v>
      </c>
      <c r="F32" s="14">
        <f>$C$32</f>
        <v>0</v>
      </c>
      <c r="G32" s="14">
        <f>$C$32</f>
        <v>0</v>
      </c>
      <c r="H32" s="16">
        <f>$C$32</f>
        <v>0</v>
      </c>
      <c r="J32" s="5" t="s">
        <v>61</v>
      </c>
      <c r="K32" s="56"/>
      <c r="L32" s="13">
        <v>0</v>
      </c>
      <c r="M32" s="31" t="s">
        <v>4</v>
      </c>
      <c r="N32" s="14">
        <f>$C$32</f>
        <v>0</v>
      </c>
      <c r="O32" s="14">
        <f>$C$32</f>
        <v>0</v>
      </c>
      <c r="P32" s="14">
        <f>$C$32</f>
        <v>0</v>
      </c>
      <c r="Q32" s="16">
        <f>$C$32</f>
        <v>0</v>
      </c>
    </row>
    <row r="33" spans="1:17" x14ac:dyDescent="0.2">
      <c r="A33" s="4" t="s">
        <v>37</v>
      </c>
      <c r="B33" s="55"/>
      <c r="C33" s="14"/>
      <c r="D33" s="30" t="s">
        <v>4</v>
      </c>
      <c r="E33" s="26">
        <f>E14+E22-E20+E32</f>
        <v>155.54242509439325</v>
      </c>
      <c r="F33" s="26">
        <f t="shared" ref="F33:H33" si="11">F14+F22-F20+F32</f>
        <v>155.54242509439325</v>
      </c>
      <c r="G33" s="26">
        <f t="shared" si="11"/>
        <v>155.54242509439325</v>
      </c>
      <c r="H33" s="29">
        <f t="shared" si="11"/>
        <v>155.54242509439325</v>
      </c>
      <c r="J33" s="4" t="s">
        <v>37</v>
      </c>
      <c r="K33" s="55"/>
      <c r="L33" s="14"/>
      <c r="M33" s="30" t="s">
        <v>4</v>
      </c>
      <c r="N33" s="26">
        <f>N14-N20+N22+N32</f>
        <v>150.54242509439325</v>
      </c>
      <c r="O33" s="26">
        <f t="shared" ref="O33:Q33" si="12">O14-O20+O22+O32</f>
        <v>150.54242509439325</v>
      </c>
      <c r="P33" s="26">
        <f t="shared" si="12"/>
        <v>150.54242509439325</v>
      </c>
      <c r="Q33" s="29">
        <f t="shared" si="12"/>
        <v>150.54242509439325</v>
      </c>
    </row>
    <row r="34" spans="1:17" x14ac:dyDescent="0.2">
      <c r="A34" s="5" t="s">
        <v>38</v>
      </c>
      <c r="B34" s="56"/>
      <c r="C34" s="14"/>
      <c r="D34" s="31" t="s">
        <v>4</v>
      </c>
      <c r="E34" s="14">
        <f>-10*E25*LOG(0.3/(4*PI()*E26*$C$6),10)</f>
        <v>83.773821334190643</v>
      </c>
      <c r="F34" s="14">
        <f>-10*F25*LOG(0.3/(4*PI()*F26*$C$6),10)</f>
        <v>89.794421247470268</v>
      </c>
      <c r="G34" s="14">
        <f>-10*G25*LOG(0.3/(4*PI()*G26*$C$6),10)</f>
        <v>95.815021160749893</v>
      </c>
      <c r="H34" s="16">
        <f>-10*H25*LOG(0.3/(4*PI()*H26*$C$6),10)</f>
        <v>71.172047035626534</v>
      </c>
      <c r="J34" s="5" t="s">
        <v>38</v>
      </c>
      <c r="K34" s="56"/>
      <c r="L34" s="14"/>
      <c r="M34" s="31" t="s">
        <v>4</v>
      </c>
      <c r="N34" s="14">
        <f>-10*N25*LOG(0.3/(4*PI()*N26*$C$6),10)</f>
        <v>83.773821334190643</v>
      </c>
      <c r="O34" s="14">
        <f>-10*O25*LOG(0.3/(4*PI()*O26*$C$6),10)</f>
        <v>89.794421247470268</v>
      </c>
      <c r="P34" s="14">
        <f>-10*P25*LOG(0.3/(4*PI()*P26*$C$6),10)</f>
        <v>95.815021160749893</v>
      </c>
      <c r="Q34" s="16">
        <f>-10*Q25*LOG(0.3/(4*PI()*Q26*$C$6),10)</f>
        <v>71.172047035626534</v>
      </c>
    </row>
    <row r="35" spans="1:17" x14ac:dyDescent="0.2">
      <c r="A35" s="5" t="s">
        <v>39</v>
      </c>
      <c r="B35" s="56"/>
      <c r="C35" s="14"/>
      <c r="D35" s="31" t="s">
        <v>4</v>
      </c>
      <c r="E35" s="14">
        <f>-E33+E34</f>
        <v>-71.768603760202609</v>
      </c>
      <c r="F35" s="14">
        <f>-F33+F34</f>
        <v>-65.748003846922984</v>
      </c>
      <c r="G35" s="14">
        <f>-G33+G34</f>
        <v>-59.727403933643359</v>
      </c>
      <c r="H35" s="16">
        <f>-H33+H34</f>
        <v>-84.370378058766718</v>
      </c>
      <c r="J35" s="5" t="s">
        <v>39</v>
      </c>
      <c r="K35" s="56"/>
      <c r="L35" s="14"/>
      <c r="M35" s="31" t="s">
        <v>4</v>
      </c>
      <c r="N35" s="14">
        <f>-N33+N34</f>
        <v>-66.768603760202609</v>
      </c>
      <c r="O35" s="14">
        <f>-O33+O34</f>
        <v>-60.748003846922984</v>
      </c>
      <c r="P35" s="14">
        <f>-P33+P34</f>
        <v>-54.727403933643359</v>
      </c>
      <c r="Q35" s="16">
        <f>-Q33+Q34</f>
        <v>-79.370378058766718</v>
      </c>
    </row>
    <row r="36" spans="1:17" x14ac:dyDescent="0.2">
      <c r="A36" s="5" t="s">
        <v>40</v>
      </c>
      <c r="B36" s="56"/>
      <c r="C36" s="14"/>
      <c r="D36" s="31" t="s">
        <v>4</v>
      </c>
      <c r="E36" s="14">
        <f>E34+10*E27*LOG(E28/E26,10)</f>
        <v>95.212961169421931</v>
      </c>
      <c r="F36" s="14">
        <f>F34+10*F27*LOG(F28/F26,10)</f>
        <v>99.728411104381649</v>
      </c>
      <c r="G36" s="14">
        <f>G34+10*G27*LOG(G28/G26,10)</f>
        <v>112.67270091793284</v>
      </c>
      <c r="H36" s="16">
        <f>H34+10*H27*LOG(H28/H26,10)</f>
        <v>120.69568187039806</v>
      </c>
      <c r="J36" s="5" t="s">
        <v>40</v>
      </c>
      <c r="K36" s="56"/>
      <c r="L36" s="14"/>
      <c r="M36" s="31" t="s">
        <v>4</v>
      </c>
      <c r="N36" s="14">
        <f>N34+10*N27*LOG(N28/N26,10)</f>
        <v>95.212961169421931</v>
      </c>
      <c r="O36" s="14">
        <f>O34+10*O27*LOG(O28/O26,10)</f>
        <v>99.728411104381649</v>
      </c>
      <c r="P36" s="14">
        <f>P34+10*P27*LOG(P28/P26,10)</f>
        <v>112.67270091793284</v>
      </c>
      <c r="Q36" s="16">
        <f>Q34+10*Q27*LOG(Q28/Q26,10)</f>
        <v>120.69568187039806</v>
      </c>
    </row>
    <row r="37" spans="1:17" x14ac:dyDescent="0.2">
      <c r="A37" s="5" t="s">
        <v>39</v>
      </c>
      <c r="B37" s="56"/>
      <c r="C37" s="14"/>
      <c r="D37" s="31" t="s">
        <v>4</v>
      </c>
      <c r="E37" s="14">
        <f>-E33+E36</f>
        <v>-60.329463924971321</v>
      </c>
      <c r="F37" s="14">
        <f>-F33+F36</f>
        <v>-55.814013990011603</v>
      </c>
      <c r="G37" s="14">
        <f>-G33+G36</f>
        <v>-42.869724176460409</v>
      </c>
      <c r="H37" s="16">
        <f>-H33+H36</f>
        <v>-34.84674322399519</v>
      </c>
      <c r="J37" s="5" t="s">
        <v>39</v>
      </c>
      <c r="K37" s="56"/>
      <c r="L37" s="14"/>
      <c r="M37" s="31" t="s">
        <v>4</v>
      </c>
      <c r="N37" s="14">
        <f>-N33+N36</f>
        <v>-55.329463924971321</v>
      </c>
      <c r="O37" s="14">
        <f>-O33+O36</f>
        <v>-50.814013990011603</v>
      </c>
      <c r="P37" s="14">
        <f>-P33+P36</f>
        <v>-37.869724176460409</v>
      </c>
      <c r="Q37" s="16">
        <f>-Q33+Q36</f>
        <v>-29.84674322399519</v>
      </c>
    </row>
    <row r="38" spans="1:17" x14ac:dyDescent="0.2">
      <c r="A38" s="4" t="s">
        <v>43</v>
      </c>
      <c r="B38" s="55"/>
      <c r="C38" s="26"/>
      <c r="D38" s="30" t="s">
        <v>6</v>
      </c>
      <c r="E38" s="32">
        <f>IF(E37&lt;0,E$28*POWER(10,-E37/(10*E$29)),IF(E35&lt;0,E$26*POWER(10,-E35/(10*E$27)),0.3*POWER(10,E33/(10*E$25))/(4*PI()*$C$6)))</f>
        <v>3237.5818640210109</v>
      </c>
      <c r="F38" s="32">
        <f>IF(F37&lt;0,F$28*POWER(10,-F37/(10*F$29)),IF(F35&lt;0,F$26*POWER(10,-F35/(10*F$27)),0.3*POWER(10,F33/(10*F$25))/(4*PI()*$C$6)))</f>
        <v>7534.0727094403283</v>
      </c>
      <c r="G38" s="32">
        <f>IF(G37&lt;0,G$28*POWER(10,-G37/(10*G$29)),IF(G35&lt;0,G$26*POWER(10,-G35/(10*G$27)),0.3*POWER(10,G33/(10*G$25))/(4*PI()*$C$6)))</f>
        <v>20388.370049319732</v>
      </c>
      <c r="H38" s="33">
        <f>IF(H37&lt;0,H$28*POWER(10,-H37/(10*H$29)),IF(H35&lt;0,H$26*POWER(10,-H35/(10*H$27)),0.3*POWER(10,H33/(10*H$25))/(4*PI()*$C$6)))</f>
        <v>19994.938655110509</v>
      </c>
      <c r="J38" s="4" t="s">
        <v>43</v>
      </c>
      <c r="K38" s="55"/>
      <c r="L38" s="26"/>
      <c r="M38" s="30" t="s">
        <v>6</v>
      </c>
      <c r="N38" s="32">
        <f>IF(N37&lt;0,N$28*POWER(10,-N37/(10*N$29)),IF(N35&lt;0,N$26*POWER(10,-N35/(10*N$27)),0.3*POWER(10,N33/(10*N$25))/(4*PI()*$C$6)))</f>
        <v>2477.0894453643873</v>
      </c>
      <c r="O38" s="32">
        <f>IF(O37&lt;0,O$28*POWER(10,-O37/(10*O$29)),IF(O35&lt;0,O$26*POWER(10,-O35/(10*O$27)),0.3*POWER(10,O33/(10*O$25))/(4*PI()*$C$6)))</f>
        <v>5564.8166506001135</v>
      </c>
      <c r="P38" s="32">
        <f>IF(P37&lt;0,P$28*POWER(10,-P37/(10*P$29)),IF(P35&lt;0,P$26*POWER(10,-P35/(10*P$27)),0.3*POWER(10,P33/(10*P$25))/(4*PI()*$C$6)))</f>
        <v>14383.592013572759</v>
      </c>
      <c r="Q38" s="33">
        <f>IF(Q37&lt;0,Q$28*POWER(10,-Q37/(10*Q$29)),IF(Q35&lt;0,Q$26*POWER(10,-Q35/(10*Q$27)),0.3*POWER(10,Q33/(10*Q$25))/(4*PI()*$C$6)))</f>
        <v>13053.737972544335</v>
      </c>
    </row>
    <row r="39" spans="1:17" x14ac:dyDescent="0.2">
      <c r="A39" s="5" t="s">
        <v>44</v>
      </c>
      <c r="B39" s="56"/>
      <c r="C39" s="14"/>
      <c r="D39" s="31"/>
      <c r="E39" s="14"/>
      <c r="F39" s="14"/>
      <c r="G39" s="14"/>
      <c r="H39" s="16"/>
      <c r="J39" s="5" t="s">
        <v>44</v>
      </c>
      <c r="K39" s="56"/>
      <c r="L39" s="14"/>
      <c r="M39" s="31"/>
      <c r="N39" s="14"/>
      <c r="O39" s="14"/>
      <c r="P39" s="14"/>
      <c r="Q39" s="16"/>
    </row>
    <row r="40" spans="1:17" x14ac:dyDescent="0.2">
      <c r="A40" s="5" t="s">
        <v>41</v>
      </c>
      <c r="B40" s="56"/>
      <c r="C40" s="17">
        <v>30</v>
      </c>
      <c r="D40" s="31" t="s">
        <v>4</v>
      </c>
      <c r="E40" s="14">
        <f>$C40</f>
        <v>30</v>
      </c>
      <c r="F40" s="14">
        <f>$C40</f>
        <v>30</v>
      </c>
      <c r="G40" s="14">
        <f>$C40</f>
        <v>30</v>
      </c>
      <c r="H40" s="16">
        <f>$C40</f>
        <v>30</v>
      </c>
      <c r="J40" s="5" t="s">
        <v>41</v>
      </c>
      <c r="K40" s="56"/>
      <c r="L40" s="17">
        <v>30</v>
      </c>
      <c r="M40" s="31" t="s">
        <v>4</v>
      </c>
      <c r="N40" s="14">
        <f>$C40</f>
        <v>30</v>
      </c>
      <c r="O40" s="14">
        <f>$C40</f>
        <v>30</v>
      </c>
      <c r="P40" s="14">
        <f>$C40</f>
        <v>30</v>
      </c>
      <c r="Q40" s="16">
        <f>$C40</f>
        <v>30</v>
      </c>
    </row>
    <row r="41" spans="1:17" x14ac:dyDescent="0.2">
      <c r="A41" s="4" t="s">
        <v>37</v>
      </c>
      <c r="B41" s="55"/>
      <c r="C41" s="44"/>
      <c r="D41" s="30" t="s">
        <v>4</v>
      </c>
      <c r="E41" s="26">
        <f>E33-E40</f>
        <v>125.54242509439325</v>
      </c>
      <c r="F41" s="26">
        <f t="shared" ref="F41:H41" si="13">F33-F40</f>
        <v>125.54242509439325</v>
      </c>
      <c r="G41" s="26">
        <f t="shared" si="13"/>
        <v>125.54242509439325</v>
      </c>
      <c r="H41" s="29">
        <f t="shared" si="13"/>
        <v>125.54242509439325</v>
      </c>
      <c r="J41" s="4" t="s">
        <v>37</v>
      </c>
      <c r="K41" s="55"/>
      <c r="L41" s="44"/>
      <c r="M41" s="30" t="s">
        <v>4</v>
      </c>
      <c r="N41" s="26">
        <f>N33-N40</f>
        <v>120.54242509439325</v>
      </c>
      <c r="O41" s="26">
        <f t="shared" ref="O41:Q41" si="14">O33-O40</f>
        <v>120.54242509439325</v>
      </c>
      <c r="P41" s="26">
        <f t="shared" si="14"/>
        <v>120.54242509439325</v>
      </c>
      <c r="Q41" s="29">
        <f t="shared" si="14"/>
        <v>120.54242509439325</v>
      </c>
    </row>
    <row r="42" spans="1:17" x14ac:dyDescent="0.2">
      <c r="A42" s="5" t="s">
        <v>38</v>
      </c>
      <c r="B42" s="56"/>
      <c r="C42" s="14"/>
      <c r="D42" s="31" t="s">
        <v>4</v>
      </c>
      <c r="E42" s="14">
        <f>-10*E$25*LOG(0.3/(4*PI()*E$26*$C$6),10)</f>
        <v>83.773821334190643</v>
      </c>
      <c r="F42" s="14">
        <f>-10*F$25*LOG(0.3/(4*PI()*F$26*$C$6),10)</f>
        <v>89.794421247470268</v>
      </c>
      <c r="G42" s="14">
        <f>-10*G$25*LOG(0.3/(4*PI()*G$26*$C$6),10)</f>
        <v>95.815021160749893</v>
      </c>
      <c r="H42" s="16">
        <f>-10*H$25*LOG(0.3/(4*PI()*H$26*$C$6),10)</f>
        <v>71.172047035626534</v>
      </c>
      <c r="J42" s="5" t="s">
        <v>38</v>
      </c>
      <c r="K42" s="56"/>
      <c r="L42" s="14"/>
      <c r="M42" s="31" t="s">
        <v>4</v>
      </c>
      <c r="N42" s="14">
        <f>-10*N$25*LOG(0.3/(4*PI()*N$26*$C$6),10)</f>
        <v>83.773821334190643</v>
      </c>
      <c r="O42" s="14">
        <f>-10*O$25*LOG(0.3/(4*PI()*O$26*$C$6),10)</f>
        <v>89.794421247470268</v>
      </c>
      <c r="P42" s="14">
        <f>-10*P$25*LOG(0.3/(4*PI()*P$26*$C$6),10)</f>
        <v>95.815021160749893</v>
      </c>
      <c r="Q42" s="16">
        <f>-10*Q$25*LOG(0.3/(4*PI()*Q$26*$C$6),10)</f>
        <v>71.172047035626534</v>
      </c>
    </row>
    <row r="43" spans="1:17" x14ac:dyDescent="0.2">
      <c r="A43" s="5" t="s">
        <v>39</v>
      </c>
      <c r="B43" s="56"/>
      <c r="C43" s="14"/>
      <c r="D43" s="31" t="s">
        <v>4</v>
      </c>
      <c r="E43" s="14">
        <f>-E41+E42</f>
        <v>-41.768603760202609</v>
      </c>
      <c r="F43" s="14">
        <f>-F41+F42</f>
        <v>-35.748003846922984</v>
      </c>
      <c r="G43" s="14">
        <f>-G41+G42</f>
        <v>-29.727403933643359</v>
      </c>
      <c r="H43" s="16">
        <f>-H41+H42</f>
        <v>-54.370378058766718</v>
      </c>
      <c r="J43" s="5" t="s">
        <v>39</v>
      </c>
      <c r="K43" s="56"/>
      <c r="L43" s="14"/>
      <c r="M43" s="31" t="s">
        <v>4</v>
      </c>
      <c r="N43" s="14">
        <f>-N41+N42</f>
        <v>-36.768603760202609</v>
      </c>
      <c r="O43" s="14">
        <f>-O41+O42</f>
        <v>-30.748003846922984</v>
      </c>
      <c r="P43" s="14">
        <f>-P41+P42</f>
        <v>-24.727403933643359</v>
      </c>
      <c r="Q43" s="16">
        <f>-Q41+Q42</f>
        <v>-49.370378058766718</v>
      </c>
    </row>
    <row r="44" spans="1:17" x14ac:dyDescent="0.2">
      <c r="A44" s="5" t="s">
        <v>40</v>
      </c>
      <c r="B44" s="56"/>
      <c r="C44" s="14"/>
      <c r="D44" s="31" t="s">
        <v>4</v>
      </c>
      <c r="E44" s="14">
        <f>E42+10*E$27*LOG(E$28/E$26,10)</f>
        <v>95.212961169421931</v>
      </c>
      <c r="F44" s="14">
        <f>F42+10*F$27*LOG(F$28/F$26,10)</f>
        <v>99.728411104381649</v>
      </c>
      <c r="G44" s="14">
        <f>G42+10*G$27*LOG(G$28/G$26,10)</f>
        <v>112.67270091793284</v>
      </c>
      <c r="H44" s="16">
        <f>H42+10*H$27*LOG(H$28/H$26,10)</f>
        <v>120.69568187039806</v>
      </c>
      <c r="J44" s="5" t="s">
        <v>40</v>
      </c>
      <c r="K44" s="56"/>
      <c r="L44" s="14"/>
      <c r="M44" s="31" t="s">
        <v>4</v>
      </c>
      <c r="N44" s="14">
        <f>N42+10*N$27*LOG(N$28/N$26,10)</f>
        <v>95.212961169421931</v>
      </c>
      <c r="O44" s="14">
        <f>O42+10*O$27*LOG(O$28/O$26,10)</f>
        <v>99.728411104381649</v>
      </c>
      <c r="P44" s="14">
        <f>P42+10*P$27*LOG(P$28/P$26,10)</f>
        <v>112.67270091793284</v>
      </c>
      <c r="Q44" s="16">
        <f>Q42+10*Q$27*LOG(Q$28/Q$26,10)</f>
        <v>120.69568187039806</v>
      </c>
    </row>
    <row r="45" spans="1:17" x14ac:dyDescent="0.2">
      <c r="A45" s="5" t="s">
        <v>39</v>
      </c>
      <c r="B45" s="56"/>
      <c r="C45" s="14"/>
      <c r="D45" s="31" t="s">
        <v>4</v>
      </c>
      <c r="E45" s="14">
        <f>-E41+E44</f>
        <v>-30.329463924971321</v>
      </c>
      <c r="F45" s="14">
        <f>-F41+F44</f>
        <v>-25.814013990011603</v>
      </c>
      <c r="G45" s="14">
        <f>-G41+G44</f>
        <v>-12.869724176460409</v>
      </c>
      <c r="H45" s="16">
        <f>-H41+H44</f>
        <v>-4.8467432239951904</v>
      </c>
      <c r="J45" s="5" t="s">
        <v>39</v>
      </c>
      <c r="K45" s="56"/>
      <c r="L45" s="14"/>
      <c r="M45" s="31" t="s">
        <v>4</v>
      </c>
      <c r="N45" s="14">
        <f>-N41+N44</f>
        <v>-25.329463924971321</v>
      </c>
      <c r="O45" s="14">
        <f>-O41+O44</f>
        <v>-20.814013990011603</v>
      </c>
      <c r="P45" s="14">
        <f>-P41+P44</f>
        <v>-7.8697241764604087</v>
      </c>
      <c r="Q45" s="16">
        <f>-Q41+Q44</f>
        <v>0.15325677600480958</v>
      </c>
    </row>
    <row r="46" spans="1:17" ht="12" thickBot="1" x14ac:dyDescent="0.25">
      <c r="A46" s="6" t="s">
        <v>43</v>
      </c>
      <c r="B46" s="57"/>
      <c r="C46" s="18"/>
      <c r="D46" s="34" t="s">
        <v>6</v>
      </c>
      <c r="E46" s="35">
        <f>IF(E45&lt;0,E$28*POWER(10,-E45/(10*E$29)),IF(E43&lt;0,E$26*POWER(10,-E43/(10*E$27)),0.3*POWER(10,E41/(10*E$25))/(4*PI()*$C$6)))</f>
        <v>649.45092545167893</v>
      </c>
      <c r="F46" s="35">
        <f>IF(F45&lt;0,F$28*POWER(10,-F45/(10*F$29)),IF(F43&lt;0,F$26*POWER(10,-F43/(10*F$27)),0.3*POWER(10,F41/(10*F$25))/(4*PI()*$C$6)))</f>
        <v>1223.3652016945753</v>
      </c>
      <c r="G46" s="35">
        <f>IF(G45&lt;0,G$28*POWER(10,-G45/(10*G$29)),IF(G43&lt;0,G$26*POWER(10,-G43/(10*G$27)),0.3*POWER(10,G41/(10*G$25))/(4*PI()*$C$6)))</f>
        <v>2513.5735537842102</v>
      </c>
      <c r="H46" s="36">
        <f>IF(H45&lt;0,H$28*POWER(10,-H45/(10*H$29)),IF(H43&lt;0,H$26*POWER(10,-H43/(10*H$27)),0.3*POWER(10,H41/(10*H$25))/(4*PI()*$C$6)))</f>
        <v>1548.1354838089078</v>
      </c>
      <c r="J46" s="6" t="s">
        <v>43</v>
      </c>
      <c r="K46" s="57"/>
      <c r="L46" s="18"/>
      <c r="M46" s="34" t="s">
        <v>6</v>
      </c>
      <c r="N46" s="35">
        <f>IF(N45&lt;0,N$28*POWER(10,-N45/(10*N$29)),IF(N43&lt;0,N$26*POWER(10,-N43/(10*N$27)),0.3*POWER(10,N41/(10*N$25))/(4*PI()*$C$6)))</f>
        <v>496.89802460174843</v>
      </c>
      <c r="O46" s="35">
        <f>IF(O45&lt;0,O$28*POWER(10,-O45/(10*O$29)),IF(O43&lt;0,O$26*POWER(10,-O43/(10*O$27)),0.3*POWER(10,O41/(10*O$25))/(4*PI()*$C$6)))</f>
        <v>903.60198350945552</v>
      </c>
      <c r="P46" s="35">
        <f>IF(P45&lt;0,P$28*POWER(10,-P45/(10*P$29)),IF(P43&lt;0,P$26*POWER(10,-P43/(10*P$27)),0.3*POWER(10,P41/(10*P$25))/(4*PI()*$C$6)))</f>
        <v>1773.2764515398117</v>
      </c>
      <c r="Q46" s="36">
        <f>IF(Q45&lt;0,Q$28*POWER(10,-Q45/(10*Q$29)),IF(Q43&lt;0,Q$26*POWER(10,-Q43/(10*Q$27)),0.3*POWER(10,Q41/(10*Q$25))/(4*PI()*$C$6)))</f>
        <v>1010.7035235376643</v>
      </c>
    </row>
    <row r="48" spans="1:17" x14ac:dyDescent="0.2">
      <c r="A48" s="45" t="s">
        <v>50</v>
      </c>
      <c r="B48" s="45" t="s">
        <v>66</v>
      </c>
      <c r="J48" s="45" t="s">
        <v>50</v>
      </c>
      <c r="K48" s="45" t="s">
        <v>66</v>
      </c>
    </row>
    <row r="49" spans="1:17" x14ac:dyDescent="0.2">
      <c r="A49" s="45"/>
      <c r="B49" s="45" t="s">
        <v>0</v>
      </c>
      <c r="J49" s="45"/>
      <c r="K49" s="45" t="s">
        <v>0</v>
      </c>
    </row>
    <row r="50" spans="1:17" x14ac:dyDescent="0.2">
      <c r="A50" s="45"/>
      <c r="B50" s="45" t="s">
        <v>53</v>
      </c>
      <c r="J50" s="45"/>
      <c r="K50" s="45" t="s">
        <v>55</v>
      </c>
    </row>
    <row r="51" spans="1:17" s="45" customFormat="1" x14ac:dyDescent="0.2">
      <c r="A51" s="45" t="s">
        <v>52</v>
      </c>
      <c r="B51" s="45" t="s">
        <v>1</v>
      </c>
      <c r="C51" s="46"/>
      <c r="D51" s="46"/>
      <c r="E51" s="46"/>
      <c r="F51" s="46"/>
      <c r="G51" s="46"/>
      <c r="H51" s="46"/>
      <c r="J51" s="45" t="s">
        <v>52</v>
      </c>
      <c r="K51" s="45" t="s">
        <v>1</v>
      </c>
    </row>
    <row r="52" spans="1:17" ht="12" thickBot="1" x14ac:dyDescent="0.25">
      <c r="L52" s="37"/>
      <c r="M52" s="37"/>
      <c r="N52" s="37"/>
      <c r="O52" s="37"/>
      <c r="P52" s="37"/>
      <c r="Q52" s="37"/>
    </row>
    <row r="53" spans="1:17" ht="12" thickBot="1" x14ac:dyDescent="0.25">
      <c r="A53" s="69" t="s">
        <v>8</v>
      </c>
      <c r="B53" s="70"/>
      <c r="C53" s="71">
        <v>5.76</v>
      </c>
      <c r="D53" s="71"/>
      <c r="E53" s="71" t="s">
        <v>9</v>
      </c>
      <c r="F53" s="71">
        <f>300000000/C53/10^9</f>
        <v>5.2083333333333336E-2</v>
      </c>
      <c r="G53" s="71"/>
      <c r="H53" s="72"/>
      <c r="J53" s="69" t="s">
        <v>8</v>
      </c>
      <c r="K53" s="70"/>
      <c r="L53" s="71">
        <v>5.76</v>
      </c>
      <c r="M53" s="71"/>
      <c r="N53" s="71" t="s">
        <v>9</v>
      </c>
      <c r="O53" s="71">
        <f>300000000/L53/10^9</f>
        <v>5.2083333333333336E-2</v>
      </c>
      <c r="P53" s="71"/>
      <c r="Q53" s="72"/>
    </row>
    <row r="54" spans="1:17" x14ac:dyDescent="0.2">
      <c r="A54" s="3" t="s">
        <v>10</v>
      </c>
      <c r="B54" s="54"/>
      <c r="C54" s="9" t="s">
        <v>11</v>
      </c>
      <c r="D54" s="9" t="s">
        <v>12</v>
      </c>
      <c r="E54" s="10" t="s">
        <v>13</v>
      </c>
      <c r="F54" s="10" t="s">
        <v>14</v>
      </c>
      <c r="G54" s="11" t="s">
        <v>15</v>
      </c>
      <c r="H54" s="12" t="s">
        <v>16</v>
      </c>
      <c r="J54" s="3" t="s">
        <v>10</v>
      </c>
      <c r="K54" s="54"/>
      <c r="L54" s="9" t="s">
        <v>11</v>
      </c>
      <c r="M54" s="9" t="s">
        <v>12</v>
      </c>
      <c r="N54" s="10" t="s">
        <v>13</v>
      </c>
      <c r="O54" s="10" t="s">
        <v>14</v>
      </c>
      <c r="P54" s="11" t="s">
        <v>15</v>
      </c>
      <c r="Q54" s="12" t="s">
        <v>16</v>
      </c>
    </row>
    <row r="55" spans="1:17" x14ac:dyDescent="0.2">
      <c r="A55" s="4" t="s">
        <v>62</v>
      </c>
      <c r="B55" s="55"/>
      <c r="C55" s="14"/>
      <c r="D55" s="31"/>
      <c r="E55" s="31"/>
      <c r="F55" s="31"/>
      <c r="G55" s="31"/>
      <c r="H55" s="15"/>
      <c r="J55" s="4" t="s">
        <v>62</v>
      </c>
      <c r="K55" s="55"/>
      <c r="L55" s="14"/>
      <c r="M55" s="31"/>
      <c r="N55" s="31"/>
      <c r="O55" s="31"/>
      <c r="P55" s="31"/>
      <c r="Q55" s="15"/>
    </row>
    <row r="56" spans="1:17" x14ac:dyDescent="0.2">
      <c r="A56" s="5" t="s">
        <v>18</v>
      </c>
      <c r="B56" s="56"/>
      <c r="C56" s="13">
        <v>20</v>
      </c>
      <c r="D56" s="31" t="s">
        <v>5</v>
      </c>
      <c r="E56" s="14">
        <f>C56</f>
        <v>20</v>
      </c>
      <c r="F56" s="14">
        <f>E56</f>
        <v>20</v>
      </c>
      <c r="G56" s="14">
        <f>F56</f>
        <v>20</v>
      </c>
      <c r="H56" s="15">
        <f>G56</f>
        <v>20</v>
      </c>
      <c r="J56" s="5" t="s">
        <v>18</v>
      </c>
      <c r="K56" s="56"/>
      <c r="L56" s="13">
        <v>20</v>
      </c>
      <c r="M56" s="31" t="s">
        <v>5</v>
      </c>
      <c r="N56" s="14">
        <f>L56</f>
        <v>20</v>
      </c>
      <c r="O56" s="14">
        <f>N56</f>
        <v>20</v>
      </c>
      <c r="P56" s="14">
        <f>O56</f>
        <v>20</v>
      </c>
      <c r="Q56" s="15">
        <f>P56</f>
        <v>20</v>
      </c>
    </row>
    <row r="57" spans="1:17" x14ac:dyDescent="0.2">
      <c r="A57" s="5" t="s">
        <v>19</v>
      </c>
      <c r="B57" s="56"/>
      <c r="C57" s="13">
        <v>26</v>
      </c>
      <c r="D57" s="31" t="s">
        <v>2</v>
      </c>
      <c r="E57" s="14">
        <f>$C57</f>
        <v>26</v>
      </c>
      <c r="F57" s="14">
        <f>$C57</f>
        <v>26</v>
      </c>
      <c r="G57" s="14">
        <f>$C57</f>
        <v>26</v>
      </c>
      <c r="H57" s="16">
        <f>$C57</f>
        <v>26</v>
      </c>
      <c r="J57" s="5" t="s">
        <v>19</v>
      </c>
      <c r="K57" s="56"/>
      <c r="L57" s="13">
        <v>26</v>
      </c>
      <c r="M57" s="31" t="s">
        <v>2</v>
      </c>
      <c r="N57" s="14">
        <f>$C57</f>
        <v>26</v>
      </c>
      <c r="O57" s="14">
        <f>$C57</f>
        <v>26</v>
      </c>
      <c r="P57" s="14">
        <f>$C57</f>
        <v>26</v>
      </c>
      <c r="Q57" s="16">
        <f>$C57</f>
        <v>26</v>
      </c>
    </row>
    <row r="58" spans="1:17" x14ac:dyDescent="0.2">
      <c r="A58" s="5" t="s">
        <v>20</v>
      </c>
      <c r="B58" s="56"/>
      <c r="C58" s="13">
        <v>0</v>
      </c>
      <c r="D58" s="31" t="s">
        <v>4</v>
      </c>
      <c r="E58" s="14">
        <f>$C58</f>
        <v>0</v>
      </c>
      <c r="F58" s="14">
        <f t="shared" ref="F58:H59" si="15">$C58</f>
        <v>0</v>
      </c>
      <c r="G58" s="14">
        <f t="shared" si="15"/>
        <v>0</v>
      </c>
      <c r="H58" s="16">
        <f t="shared" si="15"/>
        <v>0</v>
      </c>
      <c r="J58" s="5" t="s">
        <v>20</v>
      </c>
      <c r="K58" s="56"/>
      <c r="L58" s="13">
        <v>8.9</v>
      </c>
      <c r="M58" s="31" t="s">
        <v>4</v>
      </c>
      <c r="N58" s="14">
        <f>$L58</f>
        <v>8.9</v>
      </c>
      <c r="O58" s="14">
        <f t="shared" ref="O58:Q58" si="16">$L58</f>
        <v>8.9</v>
      </c>
      <c r="P58" s="14">
        <f t="shared" si="16"/>
        <v>8.9</v>
      </c>
      <c r="Q58" s="16">
        <f t="shared" si="16"/>
        <v>8.9</v>
      </c>
    </row>
    <row r="59" spans="1:17" x14ac:dyDescent="0.2">
      <c r="A59" s="5" t="s">
        <v>21</v>
      </c>
      <c r="B59" s="56"/>
      <c r="C59" s="13">
        <v>15</v>
      </c>
      <c r="D59" s="31" t="s">
        <v>4</v>
      </c>
      <c r="E59" s="14">
        <f>$C59</f>
        <v>15</v>
      </c>
      <c r="F59" s="14">
        <f t="shared" si="15"/>
        <v>15</v>
      </c>
      <c r="G59" s="14">
        <f t="shared" si="15"/>
        <v>15</v>
      </c>
      <c r="H59" s="16">
        <f t="shared" si="15"/>
        <v>15</v>
      </c>
      <c r="J59" s="5" t="s">
        <v>21</v>
      </c>
      <c r="K59" s="56"/>
      <c r="L59" s="13">
        <v>15</v>
      </c>
      <c r="M59" s="31" t="s">
        <v>4</v>
      </c>
      <c r="N59" s="14">
        <f>$C59</f>
        <v>15</v>
      </c>
      <c r="O59" s="14">
        <f t="shared" ref="O59:Q59" si="17">$C59</f>
        <v>15</v>
      </c>
      <c r="P59" s="14">
        <f t="shared" si="17"/>
        <v>15</v>
      </c>
      <c r="Q59" s="16">
        <f t="shared" si="17"/>
        <v>15</v>
      </c>
    </row>
    <row r="60" spans="1:17" x14ac:dyDescent="0.2">
      <c r="A60" s="5" t="s">
        <v>22</v>
      </c>
      <c r="B60" s="56" t="s">
        <v>48</v>
      </c>
      <c r="C60" s="17">
        <v>0</v>
      </c>
      <c r="D60" s="31" t="s">
        <v>3</v>
      </c>
      <c r="E60" s="14">
        <v>0</v>
      </c>
      <c r="F60" s="14">
        <v>0</v>
      </c>
      <c r="G60" s="14">
        <v>0</v>
      </c>
      <c r="H60" s="16">
        <v>0</v>
      </c>
      <c r="J60" s="5" t="s">
        <v>22</v>
      </c>
      <c r="K60" s="56"/>
      <c r="L60" s="17">
        <v>0</v>
      </c>
      <c r="M60" s="31" t="s">
        <v>3</v>
      </c>
      <c r="N60" s="14">
        <v>0</v>
      </c>
      <c r="O60" s="14">
        <v>0</v>
      </c>
      <c r="P60" s="14">
        <v>0</v>
      </c>
      <c r="Q60" s="16">
        <v>0</v>
      </c>
    </row>
    <row r="61" spans="1:17" ht="12" thickBot="1" x14ac:dyDescent="0.25">
      <c r="A61" s="6" t="s">
        <v>46</v>
      </c>
      <c r="B61" s="57" t="s">
        <v>47</v>
      </c>
      <c r="C61" s="18"/>
      <c r="D61" s="34" t="s">
        <v>2</v>
      </c>
      <c r="E61" s="18">
        <f>E57-SUM(E58:E60)</f>
        <v>11</v>
      </c>
      <c r="F61" s="18">
        <f t="shared" ref="F61:H61" si="18">F57-SUM(F58:F60)</f>
        <v>11</v>
      </c>
      <c r="G61" s="18">
        <f t="shared" si="18"/>
        <v>11</v>
      </c>
      <c r="H61" s="19">
        <f t="shared" si="18"/>
        <v>11</v>
      </c>
      <c r="J61" s="6" t="s">
        <v>23</v>
      </c>
      <c r="K61" s="57"/>
      <c r="L61" s="18"/>
      <c r="M61" s="34" t="s">
        <v>2</v>
      </c>
      <c r="N61" s="18">
        <f>N57-SUM(N58:N60)</f>
        <v>2.1000000000000014</v>
      </c>
      <c r="O61" s="18">
        <f t="shared" ref="O61:Q61" si="19">O57-SUM(O58:O60)</f>
        <v>2.1000000000000014</v>
      </c>
      <c r="P61" s="18">
        <f t="shared" si="19"/>
        <v>2.1000000000000014</v>
      </c>
      <c r="Q61" s="19">
        <f t="shared" si="19"/>
        <v>2.1000000000000014</v>
      </c>
    </row>
    <row r="62" spans="1:17" s="82" customFormat="1" ht="12" thickBot="1" x14ac:dyDescent="0.25">
      <c r="A62" s="75"/>
      <c r="B62" s="75"/>
      <c r="C62" s="78"/>
      <c r="D62" s="79"/>
      <c r="E62" s="20"/>
      <c r="F62" s="20"/>
      <c r="G62" s="20"/>
      <c r="H62" s="79"/>
      <c r="J62" s="75"/>
      <c r="K62" s="75"/>
      <c r="L62" s="78"/>
      <c r="M62" s="79"/>
      <c r="N62" s="20"/>
      <c r="O62" s="20"/>
      <c r="P62" s="20"/>
      <c r="Q62" s="79"/>
    </row>
    <row r="63" spans="1:17" x14ac:dyDescent="0.2">
      <c r="A63" s="7" t="s">
        <v>42</v>
      </c>
      <c r="B63" s="58"/>
      <c r="C63" s="21"/>
      <c r="D63" s="40"/>
      <c r="E63" s="21"/>
      <c r="F63" s="21"/>
      <c r="G63" s="21"/>
      <c r="H63" s="41"/>
      <c r="J63" s="7" t="s">
        <v>42</v>
      </c>
      <c r="K63" s="58"/>
      <c r="L63" s="21"/>
      <c r="M63" s="40"/>
      <c r="N63" s="21"/>
      <c r="O63" s="21"/>
      <c r="P63" s="21"/>
      <c r="Q63" s="41"/>
    </row>
    <row r="64" spans="1:17" x14ac:dyDescent="0.2">
      <c r="A64" s="4" t="s">
        <v>25</v>
      </c>
      <c r="B64" s="55"/>
      <c r="C64" s="22">
        <v>8.9999999999999993E-3</v>
      </c>
      <c r="D64" s="31" t="s">
        <v>5</v>
      </c>
      <c r="E64" s="51">
        <f t="shared" ref="E64:H66" si="20">$C64</f>
        <v>8.9999999999999993E-3</v>
      </c>
      <c r="F64" s="51">
        <f t="shared" si="20"/>
        <v>8.9999999999999993E-3</v>
      </c>
      <c r="G64" s="51">
        <f t="shared" si="20"/>
        <v>8.9999999999999993E-3</v>
      </c>
      <c r="H64" s="52">
        <f t="shared" si="20"/>
        <v>8.9999999999999993E-3</v>
      </c>
      <c r="J64" s="4" t="s">
        <v>25</v>
      </c>
      <c r="K64" s="55"/>
      <c r="L64" s="22">
        <v>8.9999999999999993E-3</v>
      </c>
      <c r="M64" s="31" t="s">
        <v>5</v>
      </c>
      <c r="N64" s="23">
        <f t="shared" ref="N64:Q66" si="21">$C64</f>
        <v>8.9999999999999993E-3</v>
      </c>
      <c r="O64" s="23">
        <f t="shared" si="21"/>
        <v>8.9999999999999993E-3</v>
      </c>
      <c r="P64" s="23">
        <f t="shared" si="21"/>
        <v>8.9999999999999993E-3</v>
      </c>
      <c r="Q64" s="24">
        <f t="shared" si="21"/>
        <v>8.9999999999999993E-3</v>
      </c>
    </row>
    <row r="65" spans="1:17" x14ac:dyDescent="0.2">
      <c r="A65" s="5" t="s">
        <v>26</v>
      </c>
      <c r="B65" s="56"/>
      <c r="C65" s="22">
        <v>-132</v>
      </c>
      <c r="D65" s="31" t="s">
        <v>2</v>
      </c>
      <c r="E65" s="14">
        <f t="shared" si="20"/>
        <v>-132</v>
      </c>
      <c r="F65" s="14">
        <f t="shared" si="20"/>
        <v>-132</v>
      </c>
      <c r="G65" s="14">
        <f t="shared" si="20"/>
        <v>-132</v>
      </c>
      <c r="H65" s="16">
        <f t="shared" si="20"/>
        <v>-132</v>
      </c>
      <c r="J65" s="5" t="s">
        <v>26</v>
      </c>
      <c r="K65" s="56"/>
      <c r="L65" s="22">
        <v>-132</v>
      </c>
      <c r="M65" s="31" t="s">
        <v>2</v>
      </c>
      <c r="N65" s="14">
        <f t="shared" si="21"/>
        <v>-132</v>
      </c>
      <c r="O65" s="14">
        <f t="shared" si="21"/>
        <v>-132</v>
      </c>
      <c r="P65" s="14">
        <f t="shared" si="21"/>
        <v>-132</v>
      </c>
      <c r="Q65" s="16">
        <f t="shared" si="21"/>
        <v>-132</v>
      </c>
    </row>
    <row r="66" spans="1:17" x14ac:dyDescent="0.2">
      <c r="A66" s="5" t="s">
        <v>27</v>
      </c>
      <c r="B66" s="56"/>
      <c r="C66" s="22">
        <v>33</v>
      </c>
      <c r="D66" s="31" t="s">
        <v>3</v>
      </c>
      <c r="E66" s="14">
        <f t="shared" si="20"/>
        <v>33</v>
      </c>
      <c r="F66" s="14">
        <f t="shared" si="20"/>
        <v>33</v>
      </c>
      <c r="G66" s="14">
        <f t="shared" si="20"/>
        <v>33</v>
      </c>
      <c r="H66" s="16">
        <f t="shared" si="20"/>
        <v>33</v>
      </c>
      <c r="J66" s="5" t="s">
        <v>27</v>
      </c>
      <c r="K66" s="56"/>
      <c r="L66" s="22">
        <v>33</v>
      </c>
      <c r="M66" s="31" t="s">
        <v>3</v>
      </c>
      <c r="N66" s="14">
        <f t="shared" si="21"/>
        <v>33</v>
      </c>
      <c r="O66" s="14">
        <f t="shared" si="21"/>
        <v>33</v>
      </c>
      <c r="P66" s="14">
        <f t="shared" si="21"/>
        <v>33</v>
      </c>
      <c r="Q66" s="16">
        <f t="shared" si="21"/>
        <v>33</v>
      </c>
    </row>
    <row r="67" spans="1:17" ht="12" thickBot="1" x14ac:dyDescent="0.25">
      <c r="A67" s="6" t="s">
        <v>28</v>
      </c>
      <c r="B67" s="57"/>
      <c r="C67" s="42"/>
      <c r="D67" s="34" t="s">
        <v>2</v>
      </c>
      <c r="E67" s="18">
        <f>E65-E66</f>
        <v>-165</v>
      </c>
      <c r="F67" s="18">
        <f t="shared" ref="F67:H67" si="22">F65-F66</f>
        <v>-165</v>
      </c>
      <c r="G67" s="18">
        <f t="shared" si="22"/>
        <v>-165</v>
      </c>
      <c r="H67" s="19">
        <f t="shared" si="22"/>
        <v>-165</v>
      </c>
      <c r="J67" s="6" t="s">
        <v>28</v>
      </c>
      <c r="K67" s="57"/>
      <c r="L67" s="42"/>
      <c r="M67" s="34" t="s">
        <v>2</v>
      </c>
      <c r="N67" s="18">
        <f>N65-N66</f>
        <v>-165</v>
      </c>
      <c r="O67" s="18">
        <f t="shared" ref="O67:Q67" si="23">O65-O66</f>
        <v>-165</v>
      </c>
      <c r="P67" s="18">
        <f t="shared" si="23"/>
        <v>-165</v>
      </c>
      <c r="Q67" s="19">
        <f t="shared" si="23"/>
        <v>-165</v>
      </c>
    </row>
    <row r="68" spans="1:17" s="82" customFormat="1" ht="12" thickBot="1" x14ac:dyDescent="0.25">
      <c r="A68" s="73"/>
      <c r="B68" s="73"/>
      <c r="C68" s="80"/>
      <c r="D68" s="81"/>
      <c r="E68" s="49"/>
      <c r="F68" s="49"/>
      <c r="G68" s="49"/>
      <c r="H68" s="49"/>
      <c r="J68" s="73"/>
      <c r="K68" s="73"/>
      <c r="L68" s="80"/>
      <c r="M68" s="81"/>
      <c r="N68" s="49"/>
      <c r="O68" s="49"/>
      <c r="P68" s="49"/>
      <c r="Q68" s="49"/>
    </row>
    <row r="69" spans="1:17" ht="12" thickBot="1" x14ac:dyDescent="0.25">
      <c r="A69" s="61" t="s">
        <v>7</v>
      </c>
      <c r="B69" s="62" t="s">
        <v>49</v>
      </c>
      <c r="C69" s="63"/>
      <c r="D69" s="64" t="s">
        <v>4</v>
      </c>
      <c r="E69" s="65">
        <f>10*LOG($C64/$C56)</f>
        <v>-33.467874862246568</v>
      </c>
      <c r="F69" s="65">
        <f t="shared" ref="F69:H69" si="24">10*LOG($C64/$C56)</f>
        <v>-33.467874862246568</v>
      </c>
      <c r="G69" s="65">
        <f t="shared" si="24"/>
        <v>-33.467874862246568</v>
      </c>
      <c r="H69" s="66">
        <f t="shared" si="24"/>
        <v>-33.467874862246568</v>
      </c>
      <c r="I69" s="53"/>
      <c r="J69" s="61" t="s">
        <v>7</v>
      </c>
      <c r="K69" s="62" t="s">
        <v>49</v>
      </c>
      <c r="L69" s="63"/>
      <c r="M69" s="64" t="s">
        <v>4</v>
      </c>
      <c r="N69" s="65">
        <f>10*LOG($C64/$C56)</f>
        <v>-33.467874862246568</v>
      </c>
      <c r="O69" s="65">
        <f t="shared" ref="O69:Q69" si="25">10*LOG($C64/$C56)</f>
        <v>-33.467874862246568</v>
      </c>
      <c r="P69" s="65">
        <f t="shared" si="25"/>
        <v>-33.467874862246568</v>
      </c>
      <c r="Q69" s="66">
        <f t="shared" si="25"/>
        <v>-33.467874862246568</v>
      </c>
    </row>
    <row r="70" spans="1:17" s="82" customFormat="1" ht="12" thickBot="1" x14ac:dyDescent="0.25">
      <c r="A70" s="75"/>
      <c r="B70" s="75"/>
      <c r="C70" s="20"/>
      <c r="D70" s="79"/>
      <c r="E70" s="20"/>
      <c r="F70" s="20"/>
      <c r="G70" s="20"/>
      <c r="H70" s="79"/>
      <c r="J70" s="75"/>
      <c r="K70" s="75"/>
      <c r="L70" s="20"/>
      <c r="M70" s="79"/>
      <c r="N70" s="20"/>
      <c r="O70" s="20"/>
      <c r="P70" s="20"/>
      <c r="Q70" s="79"/>
    </row>
    <row r="71" spans="1:17" x14ac:dyDescent="0.2">
      <c r="A71" s="7" t="s">
        <v>29</v>
      </c>
      <c r="B71" s="58"/>
      <c r="C71" s="25"/>
      <c r="D71" s="43"/>
      <c r="E71" s="25"/>
      <c r="F71" s="25"/>
      <c r="G71" s="25"/>
      <c r="H71" s="41"/>
      <c r="J71" s="7" t="s">
        <v>29</v>
      </c>
      <c r="K71" s="58"/>
      <c r="L71" s="25"/>
      <c r="M71" s="43"/>
      <c r="N71" s="25"/>
      <c r="O71" s="25"/>
      <c r="P71" s="25"/>
      <c r="Q71" s="41"/>
    </row>
    <row r="72" spans="1:17" x14ac:dyDescent="0.2">
      <c r="A72" s="5" t="s">
        <v>30</v>
      </c>
      <c r="B72" s="56"/>
      <c r="C72" s="26"/>
      <c r="D72" s="30"/>
      <c r="E72" s="23">
        <v>2</v>
      </c>
      <c r="F72" s="23">
        <v>2</v>
      </c>
      <c r="G72" s="23">
        <v>2</v>
      </c>
      <c r="H72" s="24">
        <v>2</v>
      </c>
      <c r="J72" s="5" t="s">
        <v>30</v>
      </c>
      <c r="K72" s="56"/>
      <c r="L72" s="26"/>
      <c r="M72" s="30"/>
      <c r="N72" s="23">
        <v>2</v>
      </c>
      <c r="O72" s="23">
        <v>2</v>
      </c>
      <c r="P72" s="23">
        <v>2</v>
      </c>
      <c r="Q72" s="24">
        <v>2</v>
      </c>
    </row>
    <row r="73" spans="1:17" x14ac:dyDescent="0.2">
      <c r="A73" s="5" t="s">
        <v>31</v>
      </c>
      <c r="B73" s="56"/>
      <c r="C73" s="26"/>
      <c r="D73" s="30"/>
      <c r="E73" s="14">
        <v>64</v>
      </c>
      <c r="F73" s="14">
        <v>128</v>
      </c>
      <c r="G73" s="14">
        <v>256</v>
      </c>
      <c r="H73" s="16">
        <v>15</v>
      </c>
      <c r="J73" s="5" t="s">
        <v>31</v>
      </c>
      <c r="K73" s="56"/>
      <c r="L73" s="26"/>
      <c r="M73" s="30"/>
      <c r="N73" s="14">
        <v>64</v>
      </c>
      <c r="O73" s="14">
        <v>128</v>
      </c>
      <c r="P73" s="14">
        <v>256</v>
      </c>
      <c r="Q73" s="16">
        <v>15</v>
      </c>
    </row>
    <row r="74" spans="1:17" x14ac:dyDescent="0.2">
      <c r="A74" s="5" t="s">
        <v>32</v>
      </c>
      <c r="B74" s="56"/>
      <c r="C74" s="26"/>
      <c r="D74" s="30"/>
      <c r="E74" s="23">
        <v>3.8</v>
      </c>
      <c r="F74" s="23">
        <v>3.3</v>
      </c>
      <c r="G74" s="23">
        <v>2.8</v>
      </c>
      <c r="H74" s="24">
        <v>2.7</v>
      </c>
      <c r="J74" s="5" t="s">
        <v>32</v>
      </c>
      <c r="K74" s="56"/>
      <c r="L74" s="26"/>
      <c r="M74" s="30"/>
      <c r="N74" s="23">
        <v>3.8</v>
      </c>
      <c r="O74" s="23">
        <v>3.3</v>
      </c>
      <c r="P74" s="23">
        <v>2.8</v>
      </c>
      <c r="Q74" s="24">
        <v>2.7</v>
      </c>
    </row>
    <row r="75" spans="1:17" x14ac:dyDescent="0.2">
      <c r="A75" s="5" t="s">
        <v>33</v>
      </c>
      <c r="B75" s="56"/>
      <c r="C75" s="26"/>
      <c r="D75" s="30"/>
      <c r="E75" s="14">
        <v>128</v>
      </c>
      <c r="F75" s="14">
        <v>256</v>
      </c>
      <c r="G75" s="14">
        <v>1024</v>
      </c>
      <c r="H75" s="16">
        <v>1024</v>
      </c>
      <c r="J75" s="5" t="s">
        <v>33</v>
      </c>
      <c r="K75" s="56"/>
      <c r="L75" s="26"/>
      <c r="M75" s="30"/>
      <c r="N75" s="14">
        <v>128</v>
      </c>
      <c r="O75" s="14">
        <v>256</v>
      </c>
      <c r="P75" s="14">
        <v>1024</v>
      </c>
      <c r="Q75" s="16">
        <v>1024</v>
      </c>
    </row>
    <row r="76" spans="1:17" ht="12" thickBot="1" x14ac:dyDescent="0.25">
      <c r="A76" s="8" t="s">
        <v>34</v>
      </c>
      <c r="B76" s="60"/>
      <c r="C76" s="18"/>
      <c r="D76" s="34"/>
      <c r="E76" s="27">
        <v>4.3</v>
      </c>
      <c r="F76" s="27">
        <v>3.8</v>
      </c>
      <c r="G76" s="27">
        <v>3.3</v>
      </c>
      <c r="H76" s="28">
        <v>2.7</v>
      </c>
      <c r="J76" s="8" t="s">
        <v>34</v>
      </c>
      <c r="K76" s="60"/>
      <c r="L76" s="18"/>
      <c r="M76" s="34"/>
      <c r="N76" s="27">
        <v>4.3</v>
      </c>
      <c r="O76" s="27">
        <v>3.8</v>
      </c>
      <c r="P76" s="27">
        <v>3.3</v>
      </c>
      <c r="Q76" s="28">
        <v>2.7</v>
      </c>
    </row>
    <row r="77" spans="1:17" s="82" customFormat="1" ht="12" thickBot="1" x14ac:dyDescent="0.25">
      <c r="A77" s="75"/>
      <c r="B77" s="75"/>
      <c r="C77" s="79"/>
      <c r="D77" s="79"/>
      <c r="E77" s="79"/>
      <c r="F77" s="79"/>
      <c r="G77" s="79"/>
      <c r="H77" s="79"/>
      <c r="J77" s="75"/>
      <c r="K77" s="75"/>
      <c r="L77" s="79"/>
      <c r="M77" s="79"/>
      <c r="N77" s="79"/>
      <c r="O77" s="79"/>
      <c r="P77" s="79"/>
      <c r="Q77" s="79"/>
    </row>
    <row r="78" spans="1:17" x14ac:dyDescent="0.2">
      <c r="A78" s="7" t="s">
        <v>35</v>
      </c>
      <c r="B78" s="58"/>
      <c r="C78" s="21"/>
      <c r="D78" s="40"/>
      <c r="E78" s="21"/>
      <c r="F78" s="21"/>
      <c r="G78" s="21"/>
      <c r="H78" s="41"/>
      <c r="J78" s="7" t="s">
        <v>35</v>
      </c>
      <c r="K78" s="58"/>
      <c r="L78" s="21"/>
      <c r="M78" s="40"/>
      <c r="N78" s="21"/>
      <c r="O78" s="21"/>
      <c r="P78" s="21"/>
      <c r="Q78" s="41"/>
    </row>
    <row r="79" spans="1:17" x14ac:dyDescent="0.2">
      <c r="A79" s="5" t="s">
        <v>61</v>
      </c>
      <c r="B79" s="56"/>
      <c r="C79" s="13">
        <v>0</v>
      </c>
      <c r="D79" s="31" t="s">
        <v>4</v>
      </c>
      <c r="E79" s="14">
        <f>$C$32</f>
        <v>0</v>
      </c>
      <c r="F79" s="14">
        <f>$C$32</f>
        <v>0</v>
      </c>
      <c r="G79" s="14">
        <f>$C$32</f>
        <v>0</v>
      </c>
      <c r="H79" s="16">
        <f>$C$32</f>
        <v>0</v>
      </c>
      <c r="J79" s="5" t="s">
        <v>61</v>
      </c>
      <c r="K79" s="56"/>
      <c r="L79" s="13">
        <v>0</v>
      </c>
      <c r="M79" s="31" t="s">
        <v>4</v>
      </c>
      <c r="N79" s="14">
        <f>$C$32</f>
        <v>0</v>
      </c>
      <c r="O79" s="14">
        <f>$C$32</f>
        <v>0</v>
      </c>
      <c r="P79" s="14">
        <f>$C$32</f>
        <v>0</v>
      </c>
      <c r="Q79" s="16">
        <f>$C$32</f>
        <v>0</v>
      </c>
    </row>
    <row r="80" spans="1:17" x14ac:dyDescent="0.2">
      <c r="A80" s="4" t="s">
        <v>37</v>
      </c>
      <c r="B80" s="55"/>
      <c r="C80" s="14"/>
      <c r="D80" s="30" t="s">
        <v>4</v>
      </c>
      <c r="E80" s="26">
        <f>E61+E69-E67+E79</f>
        <v>142.53212513775344</v>
      </c>
      <c r="F80" s="26">
        <f t="shared" ref="F80:H80" si="26">F61+F69-F67+F79</f>
        <v>142.53212513775344</v>
      </c>
      <c r="G80" s="26">
        <f t="shared" si="26"/>
        <v>142.53212513775344</v>
      </c>
      <c r="H80" s="29">
        <f t="shared" si="26"/>
        <v>142.53212513775344</v>
      </c>
      <c r="J80" s="4" t="s">
        <v>37</v>
      </c>
      <c r="K80" s="55"/>
      <c r="L80" s="14"/>
      <c r="M80" s="30" t="s">
        <v>4</v>
      </c>
      <c r="N80" s="26">
        <f>N61-N67+N69+N79</f>
        <v>133.63212513775343</v>
      </c>
      <c r="O80" s="26">
        <f t="shared" ref="O80:Q80" si="27">O61-O67+O69+O79</f>
        <v>133.63212513775343</v>
      </c>
      <c r="P80" s="26">
        <f t="shared" si="27"/>
        <v>133.63212513775343</v>
      </c>
      <c r="Q80" s="29">
        <f t="shared" si="27"/>
        <v>133.63212513775343</v>
      </c>
    </row>
    <row r="81" spans="1:17" x14ac:dyDescent="0.2">
      <c r="A81" s="5" t="s">
        <v>38</v>
      </c>
      <c r="B81" s="56"/>
      <c r="C81" s="14"/>
      <c r="D81" s="31" t="s">
        <v>4</v>
      </c>
      <c r="E81" s="14">
        <f>-10*E72*LOG(0.3/(4*PI()*E73*$C$6),10)</f>
        <v>83.773821334190643</v>
      </c>
      <c r="F81" s="14">
        <f>-10*F72*LOG(0.3/(4*PI()*F73*$C$6),10)</f>
        <v>89.794421247470268</v>
      </c>
      <c r="G81" s="14">
        <f>-10*G72*LOG(0.3/(4*PI()*G73*$C$6),10)</f>
        <v>95.815021160749893</v>
      </c>
      <c r="H81" s="16">
        <f>-10*H72*LOG(0.3/(4*PI()*H73*$C$6),10)</f>
        <v>71.172047035626534</v>
      </c>
      <c r="J81" s="5" t="s">
        <v>38</v>
      </c>
      <c r="K81" s="56"/>
      <c r="L81" s="14"/>
      <c r="M81" s="31" t="s">
        <v>4</v>
      </c>
      <c r="N81" s="14">
        <f>-10*N72*LOG(0.3/(4*PI()*N73*$C$6),10)</f>
        <v>83.773821334190643</v>
      </c>
      <c r="O81" s="14">
        <f>-10*O72*LOG(0.3/(4*PI()*O73*$C$6),10)</f>
        <v>89.794421247470268</v>
      </c>
      <c r="P81" s="14">
        <f>-10*P72*LOG(0.3/(4*PI()*P73*$C$6),10)</f>
        <v>95.815021160749893</v>
      </c>
      <c r="Q81" s="16">
        <f>-10*Q72*LOG(0.3/(4*PI()*Q73*$C$6),10)</f>
        <v>71.172047035626534</v>
      </c>
    </row>
    <row r="82" spans="1:17" x14ac:dyDescent="0.2">
      <c r="A82" s="5" t="s">
        <v>39</v>
      </c>
      <c r="B82" s="56"/>
      <c r="C82" s="14"/>
      <c r="D82" s="31" t="s">
        <v>4</v>
      </c>
      <c r="E82" s="14">
        <f>-E80+E81</f>
        <v>-58.758303803562796</v>
      </c>
      <c r="F82" s="14">
        <f>-F80+F81</f>
        <v>-52.737703890283171</v>
      </c>
      <c r="G82" s="14">
        <f>-G80+G81</f>
        <v>-46.717103977003546</v>
      </c>
      <c r="H82" s="16">
        <f>-H80+H81</f>
        <v>-71.360078102126906</v>
      </c>
      <c r="J82" s="5" t="s">
        <v>39</v>
      </c>
      <c r="K82" s="56"/>
      <c r="L82" s="14"/>
      <c r="M82" s="31" t="s">
        <v>4</v>
      </c>
      <c r="N82" s="14">
        <f>-N80+N81</f>
        <v>-49.858303803562791</v>
      </c>
      <c r="O82" s="14">
        <f>-O80+O81</f>
        <v>-43.837703890283166</v>
      </c>
      <c r="P82" s="14">
        <f>-P80+P81</f>
        <v>-37.817103977003541</v>
      </c>
      <c r="Q82" s="16">
        <f>-Q80+Q81</f>
        <v>-62.4600781021269</v>
      </c>
    </row>
    <row r="83" spans="1:17" x14ac:dyDescent="0.2">
      <c r="A83" s="5" t="s">
        <v>40</v>
      </c>
      <c r="B83" s="56"/>
      <c r="C83" s="14"/>
      <c r="D83" s="31" t="s">
        <v>4</v>
      </c>
      <c r="E83" s="14">
        <f>E81+10*E74*LOG(E75/E73,10)</f>
        <v>95.212961169421931</v>
      </c>
      <c r="F83" s="14">
        <f>F81+10*F74*LOG(F75/F73,10)</f>
        <v>99.728411104381649</v>
      </c>
      <c r="G83" s="14">
        <f>G81+10*G74*LOG(G75/G73,10)</f>
        <v>112.67270091793284</v>
      </c>
      <c r="H83" s="16">
        <f>H81+10*H74*LOG(H75/H73,10)</f>
        <v>120.69568187039806</v>
      </c>
      <c r="J83" s="5" t="s">
        <v>40</v>
      </c>
      <c r="K83" s="56"/>
      <c r="L83" s="14"/>
      <c r="M83" s="31" t="s">
        <v>4</v>
      </c>
      <c r="N83" s="14">
        <f>N81+10*N74*LOG(N75/N73,10)</f>
        <v>95.212961169421931</v>
      </c>
      <c r="O83" s="14">
        <f>O81+10*O74*LOG(O75/O73,10)</f>
        <v>99.728411104381649</v>
      </c>
      <c r="P83" s="14">
        <f>P81+10*P74*LOG(P75/P73,10)</f>
        <v>112.67270091793284</v>
      </c>
      <c r="Q83" s="16">
        <f>Q81+10*Q74*LOG(Q75/Q73,10)</f>
        <v>120.69568187039806</v>
      </c>
    </row>
    <row r="84" spans="1:17" x14ac:dyDescent="0.2">
      <c r="A84" s="5" t="s">
        <v>39</v>
      </c>
      <c r="B84" s="56"/>
      <c r="C84" s="14"/>
      <c r="D84" s="31" t="s">
        <v>4</v>
      </c>
      <c r="E84" s="14">
        <f>-E80+E83</f>
        <v>-47.319163968331509</v>
      </c>
      <c r="F84" s="14">
        <f>-F80+F83</f>
        <v>-42.80371403337179</v>
      </c>
      <c r="G84" s="14">
        <f>-G80+G83</f>
        <v>-29.859424219820596</v>
      </c>
      <c r="H84" s="16">
        <f>-H80+H83</f>
        <v>-21.836443267355378</v>
      </c>
      <c r="J84" s="5" t="s">
        <v>39</v>
      </c>
      <c r="K84" s="56"/>
      <c r="L84" s="14"/>
      <c r="M84" s="31" t="s">
        <v>4</v>
      </c>
      <c r="N84" s="14">
        <f>-N80+N83</f>
        <v>-38.419163968331503</v>
      </c>
      <c r="O84" s="14">
        <f>-O80+O83</f>
        <v>-33.903714033371784</v>
      </c>
      <c r="P84" s="14">
        <f>-P80+P83</f>
        <v>-20.95942421982059</v>
      </c>
      <c r="Q84" s="16">
        <f>-Q80+Q83</f>
        <v>-12.936443267355372</v>
      </c>
    </row>
    <row r="85" spans="1:17" x14ac:dyDescent="0.2">
      <c r="A85" s="4" t="s">
        <v>43</v>
      </c>
      <c r="B85" s="55"/>
      <c r="C85" s="26"/>
      <c r="D85" s="30" t="s">
        <v>6</v>
      </c>
      <c r="E85" s="32">
        <f>IF(E84&lt;0,E$28*POWER(10,-E84/(10*E$29)),IF(E82&lt;0,E$26*POWER(10,-E82/(10*E$27)),0.3*POWER(10,E80/(10*E$25))/(4*PI()*$C$6)))</f>
        <v>1613.0790222647288</v>
      </c>
      <c r="F85" s="32">
        <f>IF(F84&lt;0,F$28*POWER(10,-F84/(10*F$29)),IF(F82&lt;0,F$26*POWER(10,-F82/(10*F$27)),0.3*POWER(10,F80/(10*F$25))/(4*PI()*$C$6)))</f>
        <v>3424.9441388664268</v>
      </c>
      <c r="G85" s="32">
        <f>IF(G84&lt;0,G$28*POWER(10,-G84/(10*G$29)),IF(G82&lt;0,G$26*POWER(10,-G82/(10*G$27)),0.3*POWER(10,G80/(10*G$25))/(4*PI()*$C$6)))</f>
        <v>8224.9069540469281</v>
      </c>
      <c r="H85" s="33">
        <f>IF(H84&lt;0,H$28*POWER(10,-H84/(10*H$29)),IF(H82&lt;0,H$26*POWER(10,-H82/(10*H$27)),0.3*POWER(10,H80/(10*H$25))/(4*PI()*$C$6)))</f>
        <v>6592.6058984895653</v>
      </c>
      <c r="J85" s="4" t="s">
        <v>43</v>
      </c>
      <c r="K85" s="55"/>
      <c r="L85" s="26"/>
      <c r="M85" s="30" t="s">
        <v>6</v>
      </c>
      <c r="N85" s="32">
        <f>IF(N84&lt;0,N$28*POWER(10,-N84/(10*N$29)),IF(N82&lt;0,N$26*POWER(10,-N82/(10*N$27)),0.3*POWER(10,N80/(10*N$25))/(4*PI()*$C$6)))</f>
        <v>1001.56444551857</v>
      </c>
      <c r="O85" s="32">
        <f>IF(O84&lt;0,O$28*POWER(10,-O84/(10*O$29)),IF(O82&lt;0,O$26*POWER(10,-O82/(10*O$27)),0.3*POWER(10,O80/(10*O$25))/(4*PI()*$C$6)))</f>
        <v>1997.2984555986473</v>
      </c>
      <c r="P85" s="32">
        <f>IF(P84&lt;0,P$28*POWER(10,-P84/(10*P$29)),IF(P82&lt;0,P$26*POWER(10,-P82/(10*P$27)),0.3*POWER(10,P80/(10*P$25))/(4*PI()*$C$6)))</f>
        <v>4420.1196327645976</v>
      </c>
      <c r="Q85" s="33">
        <f>IF(Q84&lt;0,Q$28*POWER(10,-Q84/(10*Q$29)),IF(Q82&lt;0,Q$26*POWER(10,-Q82/(10*Q$27)),0.3*POWER(10,Q80/(10*Q$25))/(4*PI()*$C$6)))</f>
        <v>3086.2242901766062</v>
      </c>
    </row>
    <row r="86" spans="1:17" x14ac:dyDescent="0.2">
      <c r="A86" s="5" t="s">
        <v>44</v>
      </c>
      <c r="B86" s="56"/>
      <c r="C86" s="14"/>
      <c r="D86" s="31"/>
      <c r="E86" s="14"/>
      <c r="F86" s="14"/>
      <c r="G86" s="14"/>
      <c r="H86" s="16"/>
      <c r="J86" s="5" t="s">
        <v>44</v>
      </c>
      <c r="K86" s="56"/>
      <c r="L86" s="14"/>
      <c r="M86" s="31"/>
      <c r="N86" s="14"/>
      <c r="O86" s="14"/>
      <c r="P86" s="14"/>
      <c r="Q86" s="16"/>
    </row>
    <row r="87" spans="1:17" x14ac:dyDescent="0.2">
      <c r="A87" s="5" t="s">
        <v>41</v>
      </c>
      <c r="B87" s="56"/>
      <c r="C87" s="17">
        <v>30</v>
      </c>
      <c r="D87" s="31" t="s">
        <v>4</v>
      </c>
      <c r="E87" s="14">
        <f>$C87</f>
        <v>30</v>
      </c>
      <c r="F87" s="14">
        <f>$C87</f>
        <v>30</v>
      </c>
      <c r="G87" s="14">
        <f>$C87</f>
        <v>30</v>
      </c>
      <c r="H87" s="16">
        <f>$C87</f>
        <v>30</v>
      </c>
      <c r="J87" s="5" t="s">
        <v>41</v>
      </c>
      <c r="K87" s="56"/>
      <c r="L87" s="17">
        <v>30</v>
      </c>
      <c r="M87" s="31" t="s">
        <v>4</v>
      </c>
      <c r="N87" s="14">
        <f>$C87</f>
        <v>30</v>
      </c>
      <c r="O87" s="14">
        <f>$C87</f>
        <v>30</v>
      </c>
      <c r="P87" s="14">
        <f>$C87</f>
        <v>30</v>
      </c>
      <c r="Q87" s="16">
        <f>$C87</f>
        <v>30</v>
      </c>
    </row>
    <row r="88" spans="1:17" x14ac:dyDescent="0.2">
      <c r="A88" s="4" t="s">
        <v>37</v>
      </c>
      <c r="B88" s="55"/>
      <c r="C88" s="44"/>
      <c r="D88" s="30" t="s">
        <v>4</v>
      </c>
      <c r="E88" s="26">
        <f>E80-E87</f>
        <v>112.53212513775344</v>
      </c>
      <c r="F88" s="26">
        <f t="shared" ref="F88:H88" si="28">F80-F87</f>
        <v>112.53212513775344</v>
      </c>
      <c r="G88" s="26">
        <f t="shared" si="28"/>
        <v>112.53212513775344</v>
      </c>
      <c r="H88" s="29">
        <f t="shared" si="28"/>
        <v>112.53212513775344</v>
      </c>
      <c r="J88" s="4" t="s">
        <v>37</v>
      </c>
      <c r="K88" s="55"/>
      <c r="L88" s="44"/>
      <c r="M88" s="30" t="s">
        <v>4</v>
      </c>
      <c r="N88" s="26">
        <f>N80-N87</f>
        <v>103.63212513775343</v>
      </c>
      <c r="O88" s="26">
        <f t="shared" ref="O88:Q88" si="29">O80-O87</f>
        <v>103.63212513775343</v>
      </c>
      <c r="P88" s="26">
        <f t="shared" si="29"/>
        <v>103.63212513775343</v>
      </c>
      <c r="Q88" s="29">
        <f t="shared" si="29"/>
        <v>103.63212513775343</v>
      </c>
    </row>
    <row r="89" spans="1:17" x14ac:dyDescent="0.2">
      <c r="A89" s="5" t="s">
        <v>38</v>
      </c>
      <c r="B89" s="56"/>
      <c r="C89" s="14"/>
      <c r="D89" s="31" t="s">
        <v>4</v>
      </c>
      <c r="E89" s="14">
        <f>-10*E$25*LOG(0.3/(4*PI()*E$26*$C$6),10)</f>
        <v>83.773821334190643</v>
      </c>
      <c r="F89" s="14">
        <f>-10*F$25*LOG(0.3/(4*PI()*F$26*$C$6),10)</f>
        <v>89.794421247470268</v>
      </c>
      <c r="G89" s="14">
        <f>-10*G$25*LOG(0.3/(4*PI()*G$26*$C$6),10)</f>
        <v>95.815021160749893</v>
      </c>
      <c r="H89" s="16">
        <f>-10*H$25*LOG(0.3/(4*PI()*H$26*$C$6),10)</f>
        <v>71.172047035626534</v>
      </c>
      <c r="J89" s="5" t="s">
        <v>38</v>
      </c>
      <c r="K89" s="56"/>
      <c r="L89" s="14"/>
      <c r="M89" s="31" t="s">
        <v>4</v>
      </c>
      <c r="N89" s="14">
        <f>-10*N$25*LOG(0.3/(4*PI()*N$26*$C$6),10)</f>
        <v>83.773821334190643</v>
      </c>
      <c r="O89" s="14">
        <f>-10*O$25*LOG(0.3/(4*PI()*O$26*$C$6),10)</f>
        <v>89.794421247470268</v>
      </c>
      <c r="P89" s="14">
        <f>-10*P$25*LOG(0.3/(4*PI()*P$26*$C$6),10)</f>
        <v>95.815021160749893</v>
      </c>
      <c r="Q89" s="16">
        <f>-10*Q$25*LOG(0.3/(4*PI()*Q$26*$C$6),10)</f>
        <v>71.172047035626534</v>
      </c>
    </row>
    <row r="90" spans="1:17" x14ac:dyDescent="0.2">
      <c r="A90" s="5" t="s">
        <v>39</v>
      </c>
      <c r="B90" s="56"/>
      <c r="C90" s="14"/>
      <c r="D90" s="31" t="s">
        <v>4</v>
      </c>
      <c r="E90" s="14">
        <f>-E88+E89</f>
        <v>-28.758303803562796</v>
      </c>
      <c r="F90" s="14">
        <f>-F88+F89</f>
        <v>-22.737703890283171</v>
      </c>
      <c r="G90" s="14">
        <f>-G88+G89</f>
        <v>-16.717103977003546</v>
      </c>
      <c r="H90" s="16">
        <f>-H88+H89</f>
        <v>-41.360078102126906</v>
      </c>
      <c r="J90" s="5" t="s">
        <v>39</v>
      </c>
      <c r="K90" s="56"/>
      <c r="L90" s="14"/>
      <c r="M90" s="31" t="s">
        <v>4</v>
      </c>
      <c r="N90" s="14">
        <f>-N88+N89</f>
        <v>-19.858303803562791</v>
      </c>
      <c r="O90" s="14">
        <f>-O88+O89</f>
        <v>-13.837703890283166</v>
      </c>
      <c r="P90" s="14">
        <f>-P88+P89</f>
        <v>-7.8171039770035406</v>
      </c>
      <c r="Q90" s="16">
        <f>-Q88+Q89</f>
        <v>-32.4600781021269</v>
      </c>
    </row>
    <row r="91" spans="1:17" x14ac:dyDescent="0.2">
      <c r="A91" s="5" t="s">
        <v>40</v>
      </c>
      <c r="B91" s="56"/>
      <c r="C91" s="14"/>
      <c r="D91" s="31" t="s">
        <v>4</v>
      </c>
      <c r="E91" s="14">
        <f>E89+10*E$27*LOG(E$28/E$26,10)</f>
        <v>95.212961169421931</v>
      </c>
      <c r="F91" s="14">
        <f>F89+10*F$27*LOG(F$28/F$26,10)</f>
        <v>99.728411104381649</v>
      </c>
      <c r="G91" s="14">
        <f>G89+10*G$27*LOG(G$28/G$26,10)</f>
        <v>112.67270091793284</v>
      </c>
      <c r="H91" s="16">
        <f>H89+10*H$27*LOG(H$28/H$26,10)</f>
        <v>120.69568187039806</v>
      </c>
      <c r="J91" s="5" t="s">
        <v>40</v>
      </c>
      <c r="K91" s="56"/>
      <c r="L91" s="14"/>
      <c r="M91" s="31" t="s">
        <v>4</v>
      </c>
      <c r="N91" s="14">
        <f>N89+10*N$27*LOG(N$28/N$26,10)</f>
        <v>95.212961169421931</v>
      </c>
      <c r="O91" s="14">
        <f>O89+10*O$27*LOG(O$28/O$26,10)</f>
        <v>99.728411104381649</v>
      </c>
      <c r="P91" s="14">
        <f>P89+10*P$27*LOG(P$28/P$26,10)</f>
        <v>112.67270091793284</v>
      </c>
      <c r="Q91" s="16">
        <f>Q89+10*Q$27*LOG(Q$28/Q$26,10)</f>
        <v>120.69568187039806</v>
      </c>
    </row>
    <row r="92" spans="1:17" x14ac:dyDescent="0.2">
      <c r="A92" s="5" t="s">
        <v>39</v>
      </c>
      <c r="B92" s="56"/>
      <c r="C92" s="14"/>
      <c r="D92" s="31" t="s">
        <v>4</v>
      </c>
      <c r="E92" s="14">
        <f>-E88+E91</f>
        <v>-17.319163968331509</v>
      </c>
      <c r="F92" s="14">
        <f>-F88+F91</f>
        <v>-12.80371403337179</v>
      </c>
      <c r="G92" s="14">
        <f>-G88+G91</f>
        <v>0.14057578017940386</v>
      </c>
      <c r="H92" s="16">
        <f>-H88+H91</f>
        <v>8.1635567326446221</v>
      </c>
      <c r="J92" s="5" t="s">
        <v>39</v>
      </c>
      <c r="K92" s="56"/>
      <c r="L92" s="14"/>
      <c r="M92" s="31" t="s">
        <v>4</v>
      </c>
      <c r="N92" s="14">
        <f>-N88+N91</f>
        <v>-8.4191639683315032</v>
      </c>
      <c r="O92" s="14">
        <f>-O88+O91</f>
        <v>-3.9037140333717844</v>
      </c>
      <c r="P92" s="14">
        <f>-P88+P91</f>
        <v>9.0405757801794095</v>
      </c>
      <c r="Q92" s="16">
        <f>-Q88+Q91</f>
        <v>17.063556732644628</v>
      </c>
    </row>
    <row r="93" spans="1:17" ht="12" thickBot="1" x14ac:dyDescent="0.25">
      <c r="A93" s="6" t="s">
        <v>43</v>
      </c>
      <c r="B93" s="57"/>
      <c r="C93" s="18"/>
      <c r="D93" s="34" t="s">
        <v>6</v>
      </c>
      <c r="E93" s="35">
        <f>IF(E92&lt;0,E$28*POWER(10,-E92/(10*E$29)),IF(E90&lt;0,E$26*POWER(10,-E90/(10*E$27)),0.3*POWER(10,E88/(10*E$25))/(4*PI()*$C$6)))</f>
        <v>323.57966773862512</v>
      </c>
      <c r="F93" s="35">
        <f>IF(F92&lt;0,F$28*POWER(10,-F92/(10*F$29)),IF(F90&lt;0,F$26*POWER(10,-F90/(10*F$27)),0.3*POWER(10,F88/(10*F$25))/(4*PI()*$C$6)))</f>
        <v>556.13446257120495</v>
      </c>
      <c r="G93" s="35">
        <f>IF(G92&lt;0,G$28*POWER(10,-G92/(10*G$29)),IF(G90&lt;0,G$26*POWER(10,-G90/(10*G$27)),0.3*POWER(10,G88/(10*G$25))/(4*PI()*$C$6)))</f>
        <v>1012.2304393023987</v>
      </c>
      <c r="H93" s="36">
        <f>IF(H92&lt;0,H$28*POWER(10,-H92/(10*H$29)),IF(H90&lt;0,H$26*POWER(10,-H90/(10*H$27)),0.3*POWER(10,H88/(10*H$25))/(4*PI()*$C$6)))</f>
        <v>510.44153214298507</v>
      </c>
      <c r="J93" s="6" t="s">
        <v>43</v>
      </c>
      <c r="K93" s="57"/>
      <c r="L93" s="18"/>
      <c r="M93" s="34" t="s">
        <v>6</v>
      </c>
      <c r="N93" s="35">
        <f>IF(N92&lt;0,N$28*POWER(10,-N92/(10*N$29)),IF(N90&lt;0,N$26*POWER(10,-N90/(10*N$27)),0.3*POWER(10,N88/(10*N$25))/(4*PI()*$C$6)))</f>
        <v>200.9113540170583</v>
      </c>
      <c r="O93" s="35">
        <f>IF(O92&lt;0,O$28*POWER(10,-O92/(10*O$29)),IF(O90&lt;0,O$26*POWER(10,-O90/(10*O$27)),0.3*POWER(10,O88/(10*O$25))/(4*PI()*$C$6)))</f>
        <v>324.31667734186408</v>
      </c>
      <c r="P93" s="35">
        <f>IF(P92&lt;0,P$28*POWER(10,-P92/(10*P$29)),IF(P90&lt;0,P$26*POWER(10,-P90/(10*P$27)),0.3*POWER(10,P88/(10*P$25))/(4*PI()*$C$6)))</f>
        <v>486.88035335499342</v>
      </c>
      <c r="Q93" s="36">
        <f>IF(Q92&lt;0,Q$28*POWER(10,-Q92/(10*Q$29)),IF(Q90&lt;0,Q$26*POWER(10,-Q90/(10*Q$27)),0.3*POWER(10,Q88/(10*Q$25))/(4*PI()*$C$6)))</f>
        <v>238.95513844920865</v>
      </c>
    </row>
    <row r="95" spans="1:17" x14ac:dyDescent="0.2">
      <c r="A95" s="45" t="s">
        <v>50</v>
      </c>
      <c r="B95" s="45" t="s">
        <v>67</v>
      </c>
      <c r="J95" s="45" t="s">
        <v>50</v>
      </c>
      <c r="K95" s="45" t="s">
        <v>67</v>
      </c>
    </row>
    <row r="96" spans="1:17" x14ac:dyDescent="0.2">
      <c r="A96" s="45"/>
      <c r="B96" s="45" t="s">
        <v>54</v>
      </c>
      <c r="J96" s="45"/>
      <c r="K96" s="45" t="s">
        <v>54</v>
      </c>
    </row>
    <row r="97" spans="1:17" x14ac:dyDescent="0.2">
      <c r="A97" s="45"/>
      <c r="B97" s="45" t="s">
        <v>53</v>
      </c>
      <c r="J97" s="45"/>
      <c r="K97" s="45" t="s">
        <v>55</v>
      </c>
    </row>
    <row r="98" spans="1:17" x14ac:dyDescent="0.2">
      <c r="A98" s="45" t="s">
        <v>52</v>
      </c>
      <c r="B98" s="45" t="s">
        <v>1</v>
      </c>
      <c r="C98" s="46"/>
      <c r="D98" s="46"/>
      <c r="E98" s="46"/>
      <c r="F98" s="46"/>
      <c r="G98" s="46"/>
      <c r="H98" s="46"/>
      <c r="I98" s="45"/>
      <c r="J98" s="45" t="s">
        <v>52</v>
      </c>
      <c r="K98" s="45" t="s">
        <v>1</v>
      </c>
      <c r="L98" s="45"/>
      <c r="M98" s="45"/>
      <c r="N98" s="45"/>
      <c r="O98" s="45"/>
      <c r="P98" s="45"/>
      <c r="Q98" s="45"/>
    </row>
    <row r="99" spans="1:17" ht="12" thickBot="1" x14ac:dyDescent="0.25">
      <c r="L99" s="37"/>
      <c r="M99" s="37"/>
      <c r="N99" s="37"/>
      <c r="O99" s="37"/>
      <c r="P99" s="37"/>
      <c r="Q99" s="37"/>
    </row>
    <row r="100" spans="1:17" ht="12" thickBot="1" x14ac:dyDescent="0.25">
      <c r="A100" s="69" t="s">
        <v>8</v>
      </c>
      <c r="B100" s="70"/>
      <c r="C100" s="71">
        <v>5.76</v>
      </c>
      <c r="D100" s="71"/>
      <c r="E100" s="71" t="s">
        <v>9</v>
      </c>
      <c r="F100" s="71">
        <f>300000000/C100/10^9</f>
        <v>5.2083333333333336E-2</v>
      </c>
      <c r="G100" s="71"/>
      <c r="H100" s="72"/>
      <c r="J100" s="69" t="s">
        <v>8</v>
      </c>
      <c r="K100" s="70"/>
      <c r="L100" s="71">
        <v>5.76</v>
      </c>
      <c r="M100" s="71"/>
      <c r="N100" s="71" t="s">
        <v>9</v>
      </c>
      <c r="O100" s="71">
        <f>300000000/L100/10^9</f>
        <v>5.2083333333333336E-2</v>
      </c>
      <c r="P100" s="71"/>
      <c r="Q100" s="72"/>
    </row>
    <row r="101" spans="1:17" x14ac:dyDescent="0.2">
      <c r="A101" s="3" t="s">
        <v>10</v>
      </c>
      <c r="B101" s="54"/>
      <c r="C101" s="9" t="s">
        <v>11</v>
      </c>
      <c r="D101" s="9" t="s">
        <v>12</v>
      </c>
      <c r="E101" s="10" t="s">
        <v>13</v>
      </c>
      <c r="F101" s="10" t="s">
        <v>14</v>
      </c>
      <c r="G101" s="11" t="s">
        <v>15</v>
      </c>
      <c r="H101" s="12" t="s">
        <v>16</v>
      </c>
      <c r="J101" s="3" t="s">
        <v>10</v>
      </c>
      <c r="K101" s="54"/>
      <c r="L101" s="9" t="s">
        <v>11</v>
      </c>
      <c r="M101" s="9" t="s">
        <v>12</v>
      </c>
      <c r="N101" s="10" t="s">
        <v>13</v>
      </c>
      <c r="O101" s="10" t="s">
        <v>14</v>
      </c>
      <c r="P101" s="11" t="s">
        <v>15</v>
      </c>
      <c r="Q101" s="12" t="s">
        <v>16</v>
      </c>
    </row>
    <row r="102" spans="1:17" x14ac:dyDescent="0.2">
      <c r="A102" s="4" t="s">
        <v>63</v>
      </c>
      <c r="B102" s="55"/>
      <c r="C102" s="14"/>
      <c r="D102" s="31"/>
      <c r="E102" s="31"/>
      <c r="F102" s="31"/>
      <c r="G102" s="31"/>
      <c r="H102" s="15"/>
      <c r="J102" s="4" t="s">
        <v>63</v>
      </c>
      <c r="K102" s="55"/>
      <c r="L102" s="14"/>
      <c r="M102" s="31"/>
      <c r="N102" s="31"/>
      <c r="O102" s="31"/>
      <c r="P102" s="31"/>
      <c r="Q102" s="15"/>
    </row>
    <row r="103" spans="1:17" x14ac:dyDescent="0.2">
      <c r="A103" s="5" t="s">
        <v>18</v>
      </c>
      <c r="B103" s="56"/>
      <c r="C103" s="13">
        <v>3</v>
      </c>
      <c r="D103" s="31" t="s">
        <v>5</v>
      </c>
      <c r="E103" s="14">
        <f>C103</f>
        <v>3</v>
      </c>
      <c r="F103" s="14">
        <f>E103</f>
        <v>3</v>
      </c>
      <c r="G103" s="14">
        <f>F103</f>
        <v>3</v>
      </c>
      <c r="H103" s="15">
        <f>G103</f>
        <v>3</v>
      </c>
      <c r="J103" s="5" t="s">
        <v>18</v>
      </c>
      <c r="K103" s="56"/>
      <c r="L103" s="13">
        <v>3</v>
      </c>
      <c r="M103" s="31" t="s">
        <v>5</v>
      </c>
      <c r="N103" s="14">
        <f>L103</f>
        <v>3</v>
      </c>
      <c r="O103" s="14">
        <f>N103</f>
        <v>3</v>
      </c>
      <c r="P103" s="14">
        <f>O103</f>
        <v>3</v>
      </c>
      <c r="Q103" s="15">
        <f>P103</f>
        <v>3</v>
      </c>
    </row>
    <row r="104" spans="1:17" x14ac:dyDescent="0.2">
      <c r="A104" s="5" t="s">
        <v>19</v>
      </c>
      <c r="B104" s="56"/>
      <c r="C104" s="13">
        <v>26</v>
      </c>
      <c r="D104" s="31" t="s">
        <v>2</v>
      </c>
      <c r="E104" s="14">
        <f>$C104</f>
        <v>26</v>
      </c>
      <c r="F104" s="14">
        <f>$C104</f>
        <v>26</v>
      </c>
      <c r="G104" s="14">
        <f>$C104</f>
        <v>26</v>
      </c>
      <c r="H104" s="16">
        <f>$C104</f>
        <v>26</v>
      </c>
      <c r="J104" s="5" t="s">
        <v>19</v>
      </c>
      <c r="K104" s="56"/>
      <c r="L104" s="13">
        <v>26</v>
      </c>
      <c r="M104" s="31" t="s">
        <v>2</v>
      </c>
      <c r="N104" s="14">
        <f>$C104</f>
        <v>26</v>
      </c>
      <c r="O104" s="14">
        <f>$C104</f>
        <v>26</v>
      </c>
      <c r="P104" s="14">
        <f>$C104</f>
        <v>26</v>
      </c>
      <c r="Q104" s="16">
        <f>$C104</f>
        <v>26</v>
      </c>
    </row>
    <row r="105" spans="1:17" x14ac:dyDescent="0.2">
      <c r="A105" s="5" t="s">
        <v>20</v>
      </c>
      <c r="B105" s="56"/>
      <c r="C105" s="13">
        <v>0</v>
      </c>
      <c r="D105" s="31" t="s">
        <v>4</v>
      </c>
      <c r="E105" s="14">
        <f>$C105</f>
        <v>0</v>
      </c>
      <c r="F105" s="14">
        <f t="shared" ref="F105:H106" si="30">$C105</f>
        <v>0</v>
      </c>
      <c r="G105" s="14">
        <f t="shared" si="30"/>
        <v>0</v>
      </c>
      <c r="H105" s="16">
        <f t="shared" si="30"/>
        <v>0</v>
      </c>
      <c r="J105" s="5" t="s">
        <v>20</v>
      </c>
      <c r="K105" s="56"/>
      <c r="L105" s="13">
        <v>21.8</v>
      </c>
      <c r="M105" s="31" t="s">
        <v>4</v>
      </c>
      <c r="N105" s="14">
        <f>$L105</f>
        <v>21.8</v>
      </c>
      <c r="O105" s="14">
        <f t="shared" ref="O105:Q105" si="31">$L105</f>
        <v>21.8</v>
      </c>
      <c r="P105" s="14">
        <f t="shared" si="31"/>
        <v>21.8</v>
      </c>
      <c r="Q105" s="16">
        <f t="shared" si="31"/>
        <v>21.8</v>
      </c>
    </row>
    <row r="106" spans="1:17" x14ac:dyDescent="0.2">
      <c r="A106" s="5" t="s">
        <v>21</v>
      </c>
      <c r="B106" s="56"/>
      <c r="C106" s="13">
        <v>0</v>
      </c>
      <c r="D106" s="31" t="s">
        <v>4</v>
      </c>
      <c r="E106" s="14">
        <f>$C106</f>
        <v>0</v>
      </c>
      <c r="F106" s="14">
        <f t="shared" si="30"/>
        <v>0</v>
      </c>
      <c r="G106" s="14">
        <f t="shared" si="30"/>
        <v>0</v>
      </c>
      <c r="H106" s="16">
        <f t="shared" si="30"/>
        <v>0</v>
      </c>
      <c r="J106" s="5" t="s">
        <v>21</v>
      </c>
      <c r="K106" s="56"/>
      <c r="L106" s="13">
        <v>0</v>
      </c>
      <c r="M106" s="31" t="s">
        <v>4</v>
      </c>
      <c r="N106" s="14">
        <f>$C106</f>
        <v>0</v>
      </c>
      <c r="O106" s="14">
        <f t="shared" ref="O106:Q106" si="32">$C106</f>
        <v>0</v>
      </c>
      <c r="P106" s="14">
        <f t="shared" si="32"/>
        <v>0</v>
      </c>
      <c r="Q106" s="16">
        <f t="shared" si="32"/>
        <v>0</v>
      </c>
    </row>
    <row r="107" spans="1:17" x14ac:dyDescent="0.2">
      <c r="A107" s="5" t="s">
        <v>22</v>
      </c>
      <c r="B107" s="56" t="s">
        <v>48</v>
      </c>
      <c r="C107" s="17">
        <v>0</v>
      </c>
      <c r="D107" s="31" t="s">
        <v>3</v>
      </c>
      <c r="E107" s="14">
        <v>0</v>
      </c>
      <c r="F107" s="14">
        <v>0</v>
      </c>
      <c r="G107" s="14">
        <v>0</v>
      </c>
      <c r="H107" s="16">
        <v>0</v>
      </c>
      <c r="J107" s="5" t="s">
        <v>22</v>
      </c>
      <c r="K107" s="56"/>
      <c r="L107" s="17">
        <v>0</v>
      </c>
      <c r="M107" s="31" t="s">
        <v>3</v>
      </c>
      <c r="N107" s="14">
        <v>0</v>
      </c>
      <c r="O107" s="14">
        <v>0</v>
      </c>
      <c r="P107" s="14">
        <v>0</v>
      </c>
      <c r="Q107" s="16">
        <v>0</v>
      </c>
    </row>
    <row r="108" spans="1:17" ht="12" thickBot="1" x14ac:dyDescent="0.25">
      <c r="A108" s="6" t="s">
        <v>46</v>
      </c>
      <c r="B108" s="57" t="s">
        <v>47</v>
      </c>
      <c r="C108" s="18"/>
      <c r="D108" s="34" t="s">
        <v>2</v>
      </c>
      <c r="E108" s="18">
        <f>E104-SUM(E105:E107)</f>
        <v>26</v>
      </c>
      <c r="F108" s="18">
        <f t="shared" ref="F108:H108" si="33">F104-SUM(F105:F107)</f>
        <v>26</v>
      </c>
      <c r="G108" s="18">
        <f t="shared" si="33"/>
        <v>26</v>
      </c>
      <c r="H108" s="19">
        <f t="shared" si="33"/>
        <v>26</v>
      </c>
      <c r="J108" s="6" t="s">
        <v>23</v>
      </c>
      <c r="K108" s="57"/>
      <c r="L108" s="18"/>
      <c r="M108" s="34" t="s">
        <v>2</v>
      </c>
      <c r="N108" s="18">
        <f>N104-SUM(N105:N107)</f>
        <v>4.1999999999999993</v>
      </c>
      <c r="O108" s="18">
        <f t="shared" ref="O108:Q108" si="34">O104-SUM(O105:O107)</f>
        <v>4.1999999999999993</v>
      </c>
      <c r="P108" s="18">
        <f t="shared" si="34"/>
        <v>4.1999999999999993</v>
      </c>
      <c r="Q108" s="19">
        <f t="shared" si="34"/>
        <v>4.1999999999999993</v>
      </c>
    </row>
    <row r="109" spans="1:17" s="82" customFormat="1" ht="12" thickBot="1" x14ac:dyDescent="0.25">
      <c r="A109" s="75"/>
      <c r="B109" s="75"/>
      <c r="C109" s="78"/>
      <c r="D109" s="79"/>
      <c r="E109" s="20"/>
      <c r="F109" s="20"/>
      <c r="G109" s="20"/>
      <c r="H109" s="79"/>
      <c r="J109" s="75"/>
      <c r="K109" s="75"/>
      <c r="L109" s="78"/>
      <c r="M109" s="79"/>
      <c r="N109" s="20"/>
      <c r="O109" s="20"/>
      <c r="P109" s="20"/>
      <c r="Q109" s="79"/>
    </row>
    <row r="110" spans="1:17" x14ac:dyDescent="0.2">
      <c r="A110" s="7" t="s">
        <v>42</v>
      </c>
      <c r="B110" s="58"/>
      <c r="C110" s="21"/>
      <c r="D110" s="40"/>
      <c r="E110" s="21"/>
      <c r="F110" s="21"/>
      <c r="G110" s="21"/>
      <c r="H110" s="41"/>
      <c r="J110" s="7" t="s">
        <v>42</v>
      </c>
      <c r="K110" s="58"/>
      <c r="L110" s="21"/>
      <c r="M110" s="40"/>
      <c r="N110" s="21"/>
      <c r="O110" s="21"/>
      <c r="P110" s="21"/>
      <c r="Q110" s="41"/>
    </row>
    <row r="111" spans="1:17" x14ac:dyDescent="0.2">
      <c r="A111" s="4" t="s">
        <v>25</v>
      </c>
      <c r="B111" s="55"/>
      <c r="C111" s="22">
        <v>8.9999999999999993E-3</v>
      </c>
      <c r="D111" s="31" t="s">
        <v>5</v>
      </c>
      <c r="E111" s="51">
        <f t="shared" ref="E111:H113" si="35">$C111</f>
        <v>8.9999999999999993E-3</v>
      </c>
      <c r="F111" s="51">
        <f t="shared" si="35"/>
        <v>8.9999999999999993E-3</v>
      </c>
      <c r="G111" s="51">
        <f t="shared" si="35"/>
        <v>8.9999999999999993E-3</v>
      </c>
      <c r="H111" s="52">
        <f t="shared" si="35"/>
        <v>8.9999999999999993E-3</v>
      </c>
      <c r="J111" s="4" t="s">
        <v>25</v>
      </c>
      <c r="K111" s="55"/>
      <c r="L111" s="22">
        <v>8.9999999999999993E-3</v>
      </c>
      <c r="M111" s="31" t="s">
        <v>5</v>
      </c>
      <c r="N111" s="23">
        <f t="shared" ref="N111:Q113" si="36">$C111</f>
        <v>8.9999999999999993E-3</v>
      </c>
      <c r="O111" s="23">
        <f t="shared" si="36"/>
        <v>8.9999999999999993E-3</v>
      </c>
      <c r="P111" s="23">
        <f t="shared" si="36"/>
        <v>8.9999999999999993E-3</v>
      </c>
      <c r="Q111" s="24">
        <f t="shared" si="36"/>
        <v>8.9999999999999993E-3</v>
      </c>
    </row>
    <row r="112" spans="1:17" x14ac:dyDescent="0.2">
      <c r="A112" s="5" t="s">
        <v>26</v>
      </c>
      <c r="B112" s="56"/>
      <c r="C112" s="22">
        <v>-132</v>
      </c>
      <c r="D112" s="31" t="s">
        <v>2</v>
      </c>
      <c r="E112" s="14">
        <f t="shared" si="35"/>
        <v>-132</v>
      </c>
      <c r="F112" s="14">
        <f t="shared" si="35"/>
        <v>-132</v>
      </c>
      <c r="G112" s="14">
        <f t="shared" si="35"/>
        <v>-132</v>
      </c>
      <c r="H112" s="16">
        <f t="shared" si="35"/>
        <v>-132</v>
      </c>
      <c r="J112" s="5" t="s">
        <v>26</v>
      </c>
      <c r="K112" s="56"/>
      <c r="L112" s="22">
        <v>-132</v>
      </c>
      <c r="M112" s="31" t="s">
        <v>2</v>
      </c>
      <c r="N112" s="14">
        <f t="shared" si="36"/>
        <v>-132</v>
      </c>
      <c r="O112" s="14">
        <f t="shared" si="36"/>
        <v>-132</v>
      </c>
      <c r="P112" s="14">
        <f t="shared" si="36"/>
        <v>-132</v>
      </c>
      <c r="Q112" s="16">
        <f t="shared" si="36"/>
        <v>-132</v>
      </c>
    </row>
    <row r="113" spans="1:17" x14ac:dyDescent="0.2">
      <c r="A113" s="5" t="s">
        <v>27</v>
      </c>
      <c r="B113" s="56"/>
      <c r="C113" s="22">
        <v>33</v>
      </c>
      <c r="D113" s="31" t="s">
        <v>3</v>
      </c>
      <c r="E113" s="14">
        <f t="shared" si="35"/>
        <v>33</v>
      </c>
      <c r="F113" s="14">
        <f t="shared" si="35"/>
        <v>33</v>
      </c>
      <c r="G113" s="14">
        <f t="shared" si="35"/>
        <v>33</v>
      </c>
      <c r="H113" s="16">
        <f t="shared" si="35"/>
        <v>33</v>
      </c>
      <c r="J113" s="5" t="s">
        <v>27</v>
      </c>
      <c r="K113" s="56"/>
      <c r="L113" s="22">
        <v>33</v>
      </c>
      <c r="M113" s="31" t="s">
        <v>3</v>
      </c>
      <c r="N113" s="14">
        <f t="shared" si="36"/>
        <v>33</v>
      </c>
      <c r="O113" s="14">
        <f t="shared" si="36"/>
        <v>33</v>
      </c>
      <c r="P113" s="14">
        <f t="shared" si="36"/>
        <v>33</v>
      </c>
      <c r="Q113" s="16">
        <f t="shared" si="36"/>
        <v>33</v>
      </c>
    </row>
    <row r="114" spans="1:17" ht="12" thickBot="1" x14ac:dyDescent="0.25">
      <c r="A114" s="6" t="s">
        <v>28</v>
      </c>
      <c r="B114" s="57"/>
      <c r="C114" s="42"/>
      <c r="D114" s="34" t="s">
        <v>2</v>
      </c>
      <c r="E114" s="18">
        <f>E112-E113</f>
        <v>-165</v>
      </c>
      <c r="F114" s="18">
        <f t="shared" ref="F114:H114" si="37">F112-F113</f>
        <v>-165</v>
      </c>
      <c r="G114" s="18">
        <f t="shared" si="37"/>
        <v>-165</v>
      </c>
      <c r="H114" s="19">
        <f t="shared" si="37"/>
        <v>-165</v>
      </c>
      <c r="J114" s="6" t="s">
        <v>28</v>
      </c>
      <c r="K114" s="57"/>
      <c r="L114" s="42"/>
      <c r="M114" s="34" t="s">
        <v>2</v>
      </c>
      <c r="N114" s="18">
        <f>N112-N113</f>
        <v>-165</v>
      </c>
      <c r="O114" s="18">
        <f t="shared" ref="O114:Q114" si="38">O112-O113</f>
        <v>-165</v>
      </c>
      <c r="P114" s="18">
        <f t="shared" si="38"/>
        <v>-165</v>
      </c>
      <c r="Q114" s="19">
        <f t="shared" si="38"/>
        <v>-165</v>
      </c>
    </row>
    <row r="115" spans="1:17" s="82" customFormat="1" ht="12" thickBot="1" x14ac:dyDescent="0.25">
      <c r="A115" s="73"/>
      <c r="B115" s="73"/>
      <c r="C115" s="80"/>
      <c r="D115" s="81"/>
      <c r="E115" s="49"/>
      <c r="F115" s="49"/>
      <c r="G115" s="49"/>
      <c r="H115" s="49"/>
      <c r="J115" s="73"/>
      <c r="K115" s="73"/>
      <c r="L115" s="80"/>
      <c r="M115" s="81"/>
      <c r="N115" s="49"/>
      <c r="O115" s="49"/>
      <c r="P115" s="49"/>
      <c r="Q115" s="49"/>
    </row>
    <row r="116" spans="1:17" ht="12" thickBot="1" x14ac:dyDescent="0.25">
      <c r="A116" s="61" t="s">
        <v>7</v>
      </c>
      <c r="B116" s="62" t="s">
        <v>49</v>
      </c>
      <c r="C116" s="63"/>
      <c r="D116" s="64" t="s">
        <v>4</v>
      </c>
      <c r="E116" s="65">
        <f>10*LOG($C111/$C103)</f>
        <v>-25.228787452803374</v>
      </c>
      <c r="F116" s="65">
        <f t="shared" ref="F116:H116" si="39">10*LOG($C111/$C103)</f>
        <v>-25.228787452803374</v>
      </c>
      <c r="G116" s="65">
        <f t="shared" si="39"/>
        <v>-25.228787452803374</v>
      </c>
      <c r="H116" s="66">
        <f t="shared" si="39"/>
        <v>-25.228787452803374</v>
      </c>
      <c r="I116" s="53"/>
      <c r="J116" s="61" t="s">
        <v>7</v>
      </c>
      <c r="K116" s="62" t="s">
        <v>49</v>
      </c>
      <c r="L116" s="63"/>
      <c r="M116" s="64" t="s">
        <v>4</v>
      </c>
      <c r="N116" s="65">
        <f>10*LOG($C111/$C103)</f>
        <v>-25.228787452803374</v>
      </c>
      <c r="O116" s="65">
        <f t="shared" ref="O116:Q116" si="40">10*LOG($C111/$C103)</f>
        <v>-25.228787452803374</v>
      </c>
      <c r="P116" s="65">
        <f t="shared" si="40"/>
        <v>-25.228787452803374</v>
      </c>
      <c r="Q116" s="66">
        <f t="shared" si="40"/>
        <v>-25.228787452803374</v>
      </c>
    </row>
    <row r="117" spans="1:17" s="82" customFormat="1" ht="12" thickBot="1" x14ac:dyDescent="0.25">
      <c r="A117" s="75"/>
      <c r="B117" s="75"/>
      <c r="C117" s="20"/>
      <c r="D117" s="79"/>
      <c r="E117" s="20"/>
      <c r="F117" s="20"/>
      <c r="G117" s="20"/>
      <c r="H117" s="79"/>
      <c r="J117" s="75"/>
      <c r="K117" s="75"/>
      <c r="L117" s="20"/>
      <c r="M117" s="79"/>
      <c r="N117" s="20"/>
      <c r="O117" s="20"/>
      <c r="P117" s="20"/>
      <c r="Q117" s="79"/>
    </row>
    <row r="118" spans="1:17" x14ac:dyDescent="0.2">
      <c r="A118" s="7" t="s">
        <v>29</v>
      </c>
      <c r="B118" s="58"/>
      <c r="C118" s="25"/>
      <c r="D118" s="43"/>
      <c r="E118" s="25"/>
      <c r="F118" s="25"/>
      <c r="G118" s="25"/>
      <c r="H118" s="41"/>
      <c r="J118" s="7" t="s">
        <v>29</v>
      </c>
      <c r="K118" s="58"/>
      <c r="L118" s="25"/>
      <c r="M118" s="43"/>
      <c r="N118" s="25"/>
      <c r="O118" s="25"/>
      <c r="P118" s="25"/>
      <c r="Q118" s="41"/>
    </row>
    <row r="119" spans="1:17" x14ac:dyDescent="0.2">
      <c r="A119" s="5" t="s">
        <v>30</v>
      </c>
      <c r="B119" s="56"/>
      <c r="C119" s="26"/>
      <c r="D119" s="30"/>
      <c r="E119" s="23">
        <v>2</v>
      </c>
      <c r="F119" s="23">
        <v>2</v>
      </c>
      <c r="G119" s="23">
        <v>2</v>
      </c>
      <c r="H119" s="24">
        <v>2</v>
      </c>
      <c r="J119" s="5" t="s">
        <v>30</v>
      </c>
      <c r="K119" s="56"/>
      <c r="L119" s="26"/>
      <c r="M119" s="30"/>
      <c r="N119" s="23">
        <v>2</v>
      </c>
      <c r="O119" s="23">
        <v>2</v>
      </c>
      <c r="P119" s="23">
        <v>2</v>
      </c>
      <c r="Q119" s="24">
        <v>2</v>
      </c>
    </row>
    <row r="120" spans="1:17" x14ac:dyDescent="0.2">
      <c r="A120" s="5" t="s">
        <v>31</v>
      </c>
      <c r="B120" s="56"/>
      <c r="C120" s="26"/>
      <c r="D120" s="30"/>
      <c r="E120" s="14">
        <v>64</v>
      </c>
      <c r="F120" s="14">
        <v>128</v>
      </c>
      <c r="G120" s="14">
        <v>256</v>
      </c>
      <c r="H120" s="16">
        <v>15</v>
      </c>
      <c r="J120" s="5" t="s">
        <v>31</v>
      </c>
      <c r="K120" s="56"/>
      <c r="L120" s="26"/>
      <c r="M120" s="30"/>
      <c r="N120" s="14">
        <v>64</v>
      </c>
      <c r="O120" s="14">
        <v>128</v>
      </c>
      <c r="P120" s="14">
        <v>256</v>
      </c>
      <c r="Q120" s="16">
        <v>15</v>
      </c>
    </row>
    <row r="121" spans="1:17" x14ac:dyDescent="0.2">
      <c r="A121" s="5" t="s">
        <v>32</v>
      </c>
      <c r="B121" s="56"/>
      <c r="C121" s="26"/>
      <c r="D121" s="30"/>
      <c r="E121" s="23">
        <v>3.8</v>
      </c>
      <c r="F121" s="23">
        <v>3.3</v>
      </c>
      <c r="G121" s="23">
        <v>2.8</v>
      </c>
      <c r="H121" s="24">
        <v>2.7</v>
      </c>
      <c r="J121" s="5" t="s">
        <v>32</v>
      </c>
      <c r="K121" s="56"/>
      <c r="L121" s="26"/>
      <c r="M121" s="30"/>
      <c r="N121" s="23">
        <v>3.8</v>
      </c>
      <c r="O121" s="23">
        <v>3.3</v>
      </c>
      <c r="P121" s="23">
        <v>2.8</v>
      </c>
      <c r="Q121" s="24">
        <v>2.7</v>
      </c>
    </row>
    <row r="122" spans="1:17" x14ac:dyDescent="0.2">
      <c r="A122" s="5" t="s">
        <v>33</v>
      </c>
      <c r="B122" s="56"/>
      <c r="C122" s="26"/>
      <c r="D122" s="30"/>
      <c r="E122" s="14">
        <v>128</v>
      </c>
      <c r="F122" s="14">
        <v>256</v>
      </c>
      <c r="G122" s="14">
        <v>1024</v>
      </c>
      <c r="H122" s="16">
        <v>1024</v>
      </c>
      <c r="J122" s="5" t="s">
        <v>33</v>
      </c>
      <c r="K122" s="56"/>
      <c r="L122" s="26"/>
      <c r="M122" s="30"/>
      <c r="N122" s="14">
        <v>128</v>
      </c>
      <c r="O122" s="14">
        <v>256</v>
      </c>
      <c r="P122" s="14">
        <v>1024</v>
      </c>
      <c r="Q122" s="16">
        <v>1024</v>
      </c>
    </row>
    <row r="123" spans="1:17" ht="12" thickBot="1" x14ac:dyDescent="0.25">
      <c r="A123" s="8" t="s">
        <v>34</v>
      </c>
      <c r="B123" s="60"/>
      <c r="C123" s="18"/>
      <c r="D123" s="34"/>
      <c r="E123" s="27">
        <v>4.3</v>
      </c>
      <c r="F123" s="27">
        <v>3.8</v>
      </c>
      <c r="G123" s="27">
        <v>3.3</v>
      </c>
      <c r="H123" s="28">
        <v>2.7</v>
      </c>
      <c r="J123" s="8" t="s">
        <v>34</v>
      </c>
      <c r="K123" s="60"/>
      <c r="L123" s="18"/>
      <c r="M123" s="34"/>
      <c r="N123" s="27">
        <v>4.3</v>
      </c>
      <c r="O123" s="27">
        <v>3.8</v>
      </c>
      <c r="P123" s="27">
        <v>3.3</v>
      </c>
      <c r="Q123" s="28">
        <v>2.7</v>
      </c>
    </row>
    <row r="124" spans="1:17" s="82" customFormat="1" ht="12" thickBot="1" x14ac:dyDescent="0.25">
      <c r="A124" s="75"/>
      <c r="B124" s="75"/>
      <c r="C124" s="79"/>
      <c r="D124" s="79"/>
      <c r="E124" s="79"/>
      <c r="F124" s="79"/>
      <c r="G124" s="79"/>
      <c r="H124" s="79"/>
      <c r="J124" s="75"/>
      <c r="K124" s="75"/>
      <c r="L124" s="79"/>
      <c r="M124" s="79"/>
      <c r="N124" s="79"/>
      <c r="O124" s="79"/>
      <c r="P124" s="79"/>
      <c r="Q124" s="79"/>
    </row>
    <row r="125" spans="1:17" x14ac:dyDescent="0.2">
      <c r="A125" s="7" t="s">
        <v>35</v>
      </c>
      <c r="B125" s="58"/>
      <c r="C125" s="21"/>
      <c r="D125" s="40"/>
      <c r="E125" s="21"/>
      <c r="F125" s="21"/>
      <c r="G125" s="21"/>
      <c r="H125" s="41"/>
      <c r="J125" s="7" t="s">
        <v>35</v>
      </c>
      <c r="K125" s="58"/>
      <c r="L125" s="21"/>
      <c r="M125" s="40"/>
      <c r="N125" s="21"/>
      <c r="O125" s="21"/>
      <c r="P125" s="21"/>
      <c r="Q125" s="41"/>
    </row>
    <row r="126" spans="1:17" x14ac:dyDescent="0.2">
      <c r="A126" s="5" t="s">
        <v>61</v>
      </c>
      <c r="B126" s="56"/>
      <c r="C126" s="13">
        <v>0</v>
      </c>
      <c r="D126" s="31" t="s">
        <v>4</v>
      </c>
      <c r="E126" s="14">
        <f>$C$32</f>
        <v>0</v>
      </c>
      <c r="F126" s="14">
        <f>$C$32</f>
        <v>0</v>
      </c>
      <c r="G126" s="14">
        <f>$C$32</f>
        <v>0</v>
      </c>
      <c r="H126" s="16">
        <f>$C$32</f>
        <v>0</v>
      </c>
      <c r="J126" s="5" t="s">
        <v>61</v>
      </c>
      <c r="K126" s="56"/>
      <c r="L126" s="13">
        <v>0</v>
      </c>
      <c r="M126" s="31" t="s">
        <v>4</v>
      </c>
      <c r="N126" s="14">
        <f>$C$32</f>
        <v>0</v>
      </c>
      <c r="O126" s="14">
        <f>$C$32</f>
        <v>0</v>
      </c>
      <c r="P126" s="14">
        <f>$C$32</f>
        <v>0</v>
      </c>
      <c r="Q126" s="16">
        <f>$C$32</f>
        <v>0</v>
      </c>
    </row>
    <row r="127" spans="1:17" x14ac:dyDescent="0.2">
      <c r="A127" s="4" t="s">
        <v>37</v>
      </c>
      <c r="B127" s="55"/>
      <c r="C127" s="14"/>
      <c r="D127" s="30" t="s">
        <v>4</v>
      </c>
      <c r="E127" s="26">
        <f>E108+E116-E114+E126</f>
        <v>165.77121254719663</v>
      </c>
      <c r="F127" s="26">
        <f t="shared" ref="F127:H127" si="41">F108+F116-F114+F126</f>
        <v>165.77121254719663</v>
      </c>
      <c r="G127" s="26">
        <f t="shared" si="41"/>
        <v>165.77121254719663</v>
      </c>
      <c r="H127" s="29">
        <f t="shared" si="41"/>
        <v>165.77121254719663</v>
      </c>
      <c r="J127" s="4" t="s">
        <v>37</v>
      </c>
      <c r="K127" s="55"/>
      <c r="L127" s="14"/>
      <c r="M127" s="30" t="s">
        <v>4</v>
      </c>
      <c r="N127" s="26">
        <f>N108-N114+N116+N126</f>
        <v>143.97121254719661</v>
      </c>
      <c r="O127" s="26">
        <f t="shared" ref="O127:Q127" si="42">O108-O114+O116+O126</f>
        <v>143.97121254719661</v>
      </c>
      <c r="P127" s="26">
        <f t="shared" si="42"/>
        <v>143.97121254719661</v>
      </c>
      <c r="Q127" s="29">
        <f t="shared" si="42"/>
        <v>143.97121254719661</v>
      </c>
    </row>
    <row r="128" spans="1:17" x14ac:dyDescent="0.2">
      <c r="A128" s="5" t="s">
        <v>38</v>
      </c>
      <c r="B128" s="56"/>
      <c r="C128" s="14"/>
      <c r="D128" s="31" t="s">
        <v>4</v>
      </c>
      <c r="E128" s="14">
        <f>-10*E119*LOG(0.3/(4*PI()*E120*$C$6),10)</f>
        <v>83.773821334190643</v>
      </c>
      <c r="F128" s="14">
        <f>-10*F119*LOG(0.3/(4*PI()*F120*$C$6),10)</f>
        <v>89.794421247470268</v>
      </c>
      <c r="G128" s="14">
        <f>-10*G119*LOG(0.3/(4*PI()*G120*$C$6),10)</f>
        <v>95.815021160749893</v>
      </c>
      <c r="H128" s="16">
        <f>-10*H119*LOG(0.3/(4*PI()*H120*$C$6),10)</f>
        <v>71.172047035626534</v>
      </c>
      <c r="J128" s="5" t="s">
        <v>38</v>
      </c>
      <c r="K128" s="56"/>
      <c r="L128" s="14"/>
      <c r="M128" s="31" t="s">
        <v>4</v>
      </c>
      <c r="N128" s="14">
        <f>-10*N119*LOG(0.3/(4*PI()*N120*$C$6),10)</f>
        <v>83.773821334190643</v>
      </c>
      <c r="O128" s="14">
        <f>-10*O119*LOG(0.3/(4*PI()*O120*$C$6),10)</f>
        <v>89.794421247470268</v>
      </c>
      <c r="P128" s="14">
        <f>-10*P119*LOG(0.3/(4*PI()*P120*$C$6),10)</f>
        <v>95.815021160749893</v>
      </c>
      <c r="Q128" s="16">
        <f>-10*Q119*LOG(0.3/(4*PI()*Q120*$C$6),10)</f>
        <v>71.172047035626534</v>
      </c>
    </row>
    <row r="129" spans="1:17" x14ac:dyDescent="0.2">
      <c r="A129" s="5" t="s">
        <v>39</v>
      </c>
      <c r="B129" s="56"/>
      <c r="C129" s="14"/>
      <c r="D129" s="31" t="s">
        <v>4</v>
      </c>
      <c r="E129" s="14">
        <f>-E127+E128</f>
        <v>-81.997391213005983</v>
      </c>
      <c r="F129" s="14">
        <f>-F127+F128</f>
        <v>-75.976791299726358</v>
      </c>
      <c r="G129" s="14">
        <f>-G127+G128</f>
        <v>-69.956191386446733</v>
      </c>
      <c r="H129" s="16">
        <f>-H127+H128</f>
        <v>-94.599165511570092</v>
      </c>
      <c r="J129" s="5" t="s">
        <v>39</v>
      </c>
      <c r="K129" s="56"/>
      <c r="L129" s="14"/>
      <c r="M129" s="31" t="s">
        <v>4</v>
      </c>
      <c r="N129" s="14">
        <f>-N127+N128</f>
        <v>-60.197391213005972</v>
      </c>
      <c r="O129" s="14">
        <f>-O127+O128</f>
        <v>-54.176791299726347</v>
      </c>
      <c r="P129" s="14">
        <f>-P127+P128</f>
        <v>-48.156191386446721</v>
      </c>
      <c r="Q129" s="16">
        <f>-Q127+Q128</f>
        <v>-72.799165511570081</v>
      </c>
    </row>
    <row r="130" spans="1:17" x14ac:dyDescent="0.2">
      <c r="A130" s="5" t="s">
        <v>40</v>
      </c>
      <c r="B130" s="56"/>
      <c r="C130" s="14"/>
      <c r="D130" s="31" t="s">
        <v>4</v>
      </c>
      <c r="E130" s="14">
        <f>E128+10*E121*LOG(E122/E120,10)</f>
        <v>95.212961169421931</v>
      </c>
      <c r="F130" s="14">
        <f>F128+10*F121*LOG(F122/F120,10)</f>
        <v>99.728411104381649</v>
      </c>
      <c r="G130" s="14">
        <f>G128+10*G121*LOG(G122/G120,10)</f>
        <v>112.67270091793284</v>
      </c>
      <c r="H130" s="16">
        <f>H128+10*H121*LOG(H122/H120,10)</f>
        <v>120.69568187039806</v>
      </c>
      <c r="J130" s="5" t="s">
        <v>40</v>
      </c>
      <c r="K130" s="56"/>
      <c r="L130" s="14"/>
      <c r="M130" s="31" t="s">
        <v>4</v>
      </c>
      <c r="N130" s="14">
        <f>N128+10*N121*LOG(N122/N120,10)</f>
        <v>95.212961169421931</v>
      </c>
      <c r="O130" s="14">
        <f>O128+10*O121*LOG(O122/O120,10)</f>
        <v>99.728411104381649</v>
      </c>
      <c r="P130" s="14">
        <f>P128+10*P121*LOG(P122/P120,10)</f>
        <v>112.67270091793284</v>
      </c>
      <c r="Q130" s="16">
        <f>Q128+10*Q121*LOG(Q122/Q120,10)</f>
        <v>120.69568187039806</v>
      </c>
    </row>
    <row r="131" spans="1:17" x14ac:dyDescent="0.2">
      <c r="A131" s="5" t="s">
        <v>39</v>
      </c>
      <c r="B131" s="56"/>
      <c r="C131" s="14"/>
      <c r="D131" s="31" t="s">
        <v>4</v>
      </c>
      <c r="E131" s="14">
        <f>-E127+E130</f>
        <v>-70.558251377774695</v>
      </c>
      <c r="F131" s="14">
        <f>-F127+F130</f>
        <v>-66.042801442814977</v>
      </c>
      <c r="G131" s="14">
        <f>-G127+G130</f>
        <v>-53.098511629263783</v>
      </c>
      <c r="H131" s="16">
        <f>-H127+H130</f>
        <v>-45.075530676798564</v>
      </c>
      <c r="J131" s="5" t="s">
        <v>39</v>
      </c>
      <c r="K131" s="56"/>
      <c r="L131" s="14"/>
      <c r="M131" s="31" t="s">
        <v>4</v>
      </c>
      <c r="N131" s="14">
        <f>-N127+N130</f>
        <v>-48.758251377774684</v>
      </c>
      <c r="O131" s="14">
        <f>-O127+O130</f>
        <v>-44.242801442814965</v>
      </c>
      <c r="P131" s="14">
        <f>-P127+P130</f>
        <v>-31.298511629263771</v>
      </c>
      <c r="Q131" s="16">
        <f>-Q127+Q130</f>
        <v>-23.275530676798553</v>
      </c>
    </row>
    <row r="132" spans="1:17" x14ac:dyDescent="0.2">
      <c r="A132" s="4" t="s">
        <v>43</v>
      </c>
      <c r="B132" s="55"/>
      <c r="C132" s="26"/>
      <c r="D132" s="30" t="s">
        <v>6</v>
      </c>
      <c r="E132" s="32">
        <f>IF(E131&lt;0,E$28*POWER(10,-E131/(10*E$29)),IF(E129&lt;0,E$26*POWER(10,-E129/(10*E$27)),0.3*POWER(10,E127/(10*E$25))/(4*PI()*$C$6)))</f>
        <v>5598.8590784241833</v>
      </c>
      <c r="F132" s="32">
        <f>IF(F131&lt;0,F$28*POWER(10,-F131/(10*F$29)),IF(F129&lt;0,F$26*POWER(10,-F129/(10*F$27)),0.3*POWER(10,F127/(10*F$25))/(4*PI()*$C$6)))</f>
        <v>14002.591663916297</v>
      </c>
      <c r="G132" s="32">
        <f>IF(G131&lt;0,G$28*POWER(10,-G131/(10*G$29)),IF(G129&lt;0,G$26*POWER(10,-G129/(10*G$27)),0.3*POWER(10,G127/(10*G$25))/(4*PI()*$C$6)))</f>
        <v>41624.18696089874</v>
      </c>
      <c r="H132" s="33">
        <f>IF(H131&lt;0,H$28*POWER(10,-H131/(10*H$29)),IF(H129&lt;0,H$26*POWER(10,-H129/(10*H$27)),0.3*POWER(10,H127/(10*H$25))/(4*PI()*$C$6)))</f>
        <v>47837.013200211266</v>
      </c>
      <c r="J132" s="4" t="s">
        <v>43</v>
      </c>
      <c r="K132" s="55"/>
      <c r="L132" s="26"/>
      <c r="M132" s="30" t="s">
        <v>6</v>
      </c>
      <c r="N132" s="32">
        <f>IF(N131&lt;0,N$28*POWER(10,-N131/(10*N$29)),IF(N129&lt;0,N$26*POWER(10,-N129/(10*N$27)),0.3*POWER(10,N127/(10*N$25))/(4*PI()*$C$6)))</f>
        <v>1742.2994213548336</v>
      </c>
      <c r="O132" s="32">
        <f>IF(O131&lt;0,O$28*POWER(10,-O131/(10*O$29)),IF(O129&lt;0,O$26*POWER(10,-O129/(10*O$27)),0.3*POWER(10,O127/(10*O$25))/(4*PI()*$C$6)))</f>
        <v>3737.0096025579901</v>
      </c>
      <c r="P132" s="32">
        <f>IF(P131&lt;0,P$28*POWER(10,-P131/(10*P$29)),IF(P129&lt;0,P$26*POWER(10,-P129/(10*P$27)),0.3*POWER(10,P127/(10*P$25))/(4*PI()*$C$6)))</f>
        <v>9093.6807402098584</v>
      </c>
      <c r="Q132" s="33">
        <f>IF(Q131&lt;0,Q$28*POWER(10,-Q131/(10*Q$29)),IF(Q129&lt;0,Q$26*POWER(10,-Q129/(10*Q$27)),0.3*POWER(10,Q127/(10*Q$25))/(4*PI()*$C$6)))</f>
        <v>7453.4380884285674</v>
      </c>
    </row>
    <row r="133" spans="1:17" x14ac:dyDescent="0.2">
      <c r="A133" s="5" t="s">
        <v>44</v>
      </c>
      <c r="B133" s="56"/>
      <c r="C133" s="14"/>
      <c r="D133" s="31"/>
      <c r="E133" s="14"/>
      <c r="F133" s="14"/>
      <c r="G133" s="14"/>
      <c r="H133" s="16"/>
      <c r="J133" s="5" t="s">
        <v>44</v>
      </c>
      <c r="K133" s="56"/>
      <c r="L133" s="14"/>
      <c r="M133" s="31"/>
      <c r="N133" s="14"/>
      <c r="O133" s="14"/>
      <c r="P133" s="14"/>
      <c r="Q133" s="16"/>
    </row>
    <row r="134" spans="1:17" x14ac:dyDescent="0.2">
      <c r="A134" s="5" t="s">
        <v>41</v>
      </c>
      <c r="B134" s="56"/>
      <c r="C134" s="17">
        <v>30</v>
      </c>
      <c r="D134" s="31" t="s">
        <v>4</v>
      </c>
      <c r="E134" s="14">
        <f>$C134</f>
        <v>30</v>
      </c>
      <c r="F134" s="14">
        <f>$C134</f>
        <v>30</v>
      </c>
      <c r="G134" s="14">
        <f>$C134</f>
        <v>30</v>
      </c>
      <c r="H134" s="16">
        <f>$C134</f>
        <v>30</v>
      </c>
      <c r="J134" s="5" t="s">
        <v>41</v>
      </c>
      <c r="K134" s="56"/>
      <c r="L134" s="17">
        <v>30</v>
      </c>
      <c r="M134" s="31" t="s">
        <v>4</v>
      </c>
      <c r="N134" s="14">
        <f>$C134</f>
        <v>30</v>
      </c>
      <c r="O134" s="14">
        <f>$C134</f>
        <v>30</v>
      </c>
      <c r="P134" s="14">
        <f>$C134</f>
        <v>30</v>
      </c>
      <c r="Q134" s="16">
        <f>$C134</f>
        <v>30</v>
      </c>
    </row>
    <row r="135" spans="1:17" x14ac:dyDescent="0.2">
      <c r="A135" s="4" t="s">
        <v>37</v>
      </c>
      <c r="B135" s="55"/>
      <c r="C135" s="44"/>
      <c r="D135" s="30" t="s">
        <v>4</v>
      </c>
      <c r="E135" s="26">
        <f>E127-E134</f>
        <v>135.77121254719663</v>
      </c>
      <c r="F135" s="26">
        <f t="shared" ref="F135:H135" si="43">F127-F134</f>
        <v>135.77121254719663</v>
      </c>
      <c r="G135" s="26">
        <f t="shared" si="43"/>
        <v>135.77121254719663</v>
      </c>
      <c r="H135" s="29">
        <f t="shared" si="43"/>
        <v>135.77121254719663</v>
      </c>
      <c r="J135" s="4" t="s">
        <v>37</v>
      </c>
      <c r="K135" s="55"/>
      <c r="L135" s="44"/>
      <c r="M135" s="30" t="s">
        <v>4</v>
      </c>
      <c r="N135" s="26">
        <f>N127-N134</f>
        <v>113.97121254719661</v>
      </c>
      <c r="O135" s="26">
        <f t="shared" ref="O135:Q135" si="44">O127-O134</f>
        <v>113.97121254719661</v>
      </c>
      <c r="P135" s="26">
        <f t="shared" si="44"/>
        <v>113.97121254719661</v>
      </c>
      <c r="Q135" s="29">
        <f t="shared" si="44"/>
        <v>113.97121254719661</v>
      </c>
    </row>
    <row r="136" spans="1:17" x14ac:dyDescent="0.2">
      <c r="A136" s="5" t="s">
        <v>38</v>
      </c>
      <c r="B136" s="56"/>
      <c r="C136" s="14"/>
      <c r="D136" s="31" t="s">
        <v>4</v>
      </c>
      <c r="E136" s="14">
        <f>-10*E$25*LOG(0.3/(4*PI()*E$26*$C$6),10)</f>
        <v>83.773821334190643</v>
      </c>
      <c r="F136" s="14">
        <f>-10*F$25*LOG(0.3/(4*PI()*F$26*$C$6),10)</f>
        <v>89.794421247470268</v>
      </c>
      <c r="G136" s="14">
        <f>-10*G$25*LOG(0.3/(4*PI()*G$26*$C$6),10)</f>
        <v>95.815021160749893</v>
      </c>
      <c r="H136" s="16">
        <f>-10*H$25*LOG(0.3/(4*PI()*H$26*$C$6),10)</f>
        <v>71.172047035626534</v>
      </c>
      <c r="J136" s="5" t="s">
        <v>38</v>
      </c>
      <c r="K136" s="56"/>
      <c r="L136" s="14"/>
      <c r="M136" s="31" t="s">
        <v>4</v>
      </c>
      <c r="N136" s="14">
        <f>-10*N$25*LOG(0.3/(4*PI()*N$26*$C$6),10)</f>
        <v>83.773821334190643</v>
      </c>
      <c r="O136" s="14">
        <f>-10*O$25*LOG(0.3/(4*PI()*O$26*$C$6),10)</f>
        <v>89.794421247470268</v>
      </c>
      <c r="P136" s="14">
        <f>-10*P$25*LOG(0.3/(4*PI()*P$26*$C$6),10)</f>
        <v>95.815021160749893</v>
      </c>
      <c r="Q136" s="16">
        <f>-10*Q$25*LOG(0.3/(4*PI()*Q$26*$C$6),10)</f>
        <v>71.172047035626534</v>
      </c>
    </row>
    <row r="137" spans="1:17" x14ac:dyDescent="0.2">
      <c r="A137" s="5" t="s">
        <v>39</v>
      </c>
      <c r="B137" s="56"/>
      <c r="C137" s="14"/>
      <c r="D137" s="31" t="s">
        <v>4</v>
      </c>
      <c r="E137" s="14">
        <f>-E135+E136</f>
        <v>-51.997391213005983</v>
      </c>
      <c r="F137" s="14">
        <f>-F135+F136</f>
        <v>-45.976791299726358</v>
      </c>
      <c r="G137" s="14">
        <f>-G135+G136</f>
        <v>-39.956191386446733</v>
      </c>
      <c r="H137" s="16">
        <f>-H135+H136</f>
        <v>-64.599165511570092</v>
      </c>
      <c r="J137" s="5" t="s">
        <v>39</v>
      </c>
      <c r="K137" s="56"/>
      <c r="L137" s="14"/>
      <c r="M137" s="31" t="s">
        <v>4</v>
      </c>
      <c r="N137" s="14">
        <f>-N135+N136</f>
        <v>-30.197391213005972</v>
      </c>
      <c r="O137" s="14">
        <f>-O135+O136</f>
        <v>-24.176791299726347</v>
      </c>
      <c r="P137" s="14">
        <f>-P135+P136</f>
        <v>-18.156191386446721</v>
      </c>
      <c r="Q137" s="16">
        <f>-Q135+Q136</f>
        <v>-42.799165511570081</v>
      </c>
    </row>
    <row r="138" spans="1:17" x14ac:dyDescent="0.2">
      <c r="A138" s="5" t="s">
        <v>40</v>
      </c>
      <c r="B138" s="56"/>
      <c r="C138" s="14"/>
      <c r="D138" s="31" t="s">
        <v>4</v>
      </c>
      <c r="E138" s="14">
        <f>E136+10*E$27*LOG(E$28/E$26,10)</f>
        <v>95.212961169421931</v>
      </c>
      <c r="F138" s="14">
        <f>F136+10*F$27*LOG(F$28/F$26,10)</f>
        <v>99.728411104381649</v>
      </c>
      <c r="G138" s="14">
        <f>G136+10*G$27*LOG(G$28/G$26,10)</f>
        <v>112.67270091793284</v>
      </c>
      <c r="H138" s="16">
        <f>H136+10*H$27*LOG(H$28/H$26,10)</f>
        <v>120.69568187039806</v>
      </c>
      <c r="J138" s="5" t="s">
        <v>40</v>
      </c>
      <c r="K138" s="56"/>
      <c r="L138" s="14"/>
      <c r="M138" s="31" t="s">
        <v>4</v>
      </c>
      <c r="N138" s="14">
        <f>N136+10*N$27*LOG(N$28/N$26,10)</f>
        <v>95.212961169421931</v>
      </c>
      <c r="O138" s="14">
        <f>O136+10*O$27*LOG(O$28/O$26,10)</f>
        <v>99.728411104381649</v>
      </c>
      <c r="P138" s="14">
        <f>P136+10*P$27*LOG(P$28/P$26,10)</f>
        <v>112.67270091793284</v>
      </c>
      <c r="Q138" s="16">
        <f>Q136+10*Q$27*LOG(Q$28/Q$26,10)</f>
        <v>120.69568187039806</v>
      </c>
    </row>
    <row r="139" spans="1:17" x14ac:dyDescent="0.2">
      <c r="A139" s="5" t="s">
        <v>39</v>
      </c>
      <c r="B139" s="56"/>
      <c r="C139" s="14"/>
      <c r="D139" s="31" t="s">
        <v>4</v>
      </c>
      <c r="E139" s="14">
        <f>-E135+E138</f>
        <v>-40.558251377774695</v>
      </c>
      <c r="F139" s="14">
        <f>-F135+F138</f>
        <v>-36.042801442814977</v>
      </c>
      <c r="G139" s="14">
        <f>-G135+G138</f>
        <v>-23.098511629263783</v>
      </c>
      <c r="H139" s="16">
        <f>-H135+H138</f>
        <v>-15.075530676798564</v>
      </c>
      <c r="J139" s="5" t="s">
        <v>39</v>
      </c>
      <c r="K139" s="56"/>
      <c r="L139" s="14"/>
      <c r="M139" s="31" t="s">
        <v>4</v>
      </c>
      <c r="N139" s="14">
        <f>-N135+N138</f>
        <v>-18.758251377774684</v>
      </c>
      <c r="O139" s="14">
        <f>-O135+O138</f>
        <v>-14.242801442814965</v>
      </c>
      <c r="P139" s="14">
        <f>-P135+P138</f>
        <v>-1.2985116292637713</v>
      </c>
      <c r="Q139" s="16">
        <f>-Q135+Q138</f>
        <v>6.724469323201447</v>
      </c>
    </row>
    <row r="140" spans="1:17" ht="12" thickBot="1" x14ac:dyDescent="0.25">
      <c r="A140" s="6" t="s">
        <v>43</v>
      </c>
      <c r="B140" s="57"/>
      <c r="C140" s="18"/>
      <c r="D140" s="34" t="s">
        <v>6</v>
      </c>
      <c r="E140" s="35">
        <f>IF(E139&lt;0,E$28*POWER(10,-E139/(10*E$29)),IF(E137&lt;0,E$26*POWER(10,-E137/(10*E$27)),0.3*POWER(10,E135/(10*E$25))/(4*PI()*$C$6)))</f>
        <v>1123.1173025660737</v>
      </c>
      <c r="F140" s="35">
        <f>IF(F139&lt;0,F$28*POWER(10,-F139/(10*F$29)),IF(F137&lt;0,F$26*POWER(10,-F137/(10*F$27)),0.3*POWER(10,F135/(10*F$25))/(4*PI()*$C$6)))</f>
        <v>2273.7082632225174</v>
      </c>
      <c r="G140" s="35">
        <f>IF(G139&lt;0,G$28*POWER(10,-G139/(10*G$29)),IF(G137&lt;0,G$26*POWER(10,-G137/(10*G$27)),0.3*POWER(10,G135/(10*G$25))/(4*PI()*$C$6)))</f>
        <v>5131.624317667096</v>
      </c>
      <c r="H140" s="36">
        <f>IF(H139&lt;0,H$28*POWER(10,-H139/(10*H$29)),IF(H137&lt;0,H$26*POWER(10,-H137/(10*H$27)),0.3*POWER(10,H135/(10*H$25))/(4*PI()*$C$6)))</f>
        <v>3703.8462008861256</v>
      </c>
      <c r="J140" s="6" t="s">
        <v>43</v>
      </c>
      <c r="K140" s="57"/>
      <c r="L140" s="18"/>
      <c r="M140" s="34" t="s">
        <v>6</v>
      </c>
      <c r="N140" s="35">
        <f>IF(N139&lt;0,N$28*POWER(10,-N139/(10*N$29)),IF(N137&lt;0,N$26*POWER(10,-N137/(10*N$27)),0.3*POWER(10,N135/(10*N$25))/(4*PI()*$C$6)))</f>
        <v>349.50096063593395</v>
      </c>
      <c r="O140" s="35">
        <f>IF(O139&lt;0,O$28*POWER(10,-O139/(10*O$29)),IF(O137&lt;0,O$26*POWER(10,-O137/(10*O$27)),0.3*POWER(10,O135/(10*O$25))/(4*PI()*$C$6)))</f>
        <v>606.80692667585561</v>
      </c>
      <c r="P140" s="35">
        <f>IF(P139&lt;0,P$28*POWER(10,-P139/(10*P$29)),IF(P137&lt;0,P$26*POWER(10,-P137/(10*P$27)),0.3*POWER(10,P135/(10*P$25))/(4*PI()*$C$6)))</f>
        <v>1121.1114650094835</v>
      </c>
      <c r="Q140" s="36">
        <f>IF(Q139&lt;0,Q$28*POWER(10,-Q139/(10*Q$29)),IF(Q137&lt;0,Q$26*POWER(10,-Q137/(10*Q$27)),0.3*POWER(10,Q135/(10*Q$25))/(4*PI()*$C$6)))</f>
        <v>577.09264229824839</v>
      </c>
    </row>
    <row r="142" spans="1:17" x14ac:dyDescent="0.2">
      <c r="A142" s="45" t="s">
        <v>50</v>
      </c>
      <c r="B142" s="45" t="s">
        <v>68</v>
      </c>
      <c r="J142" s="45" t="s">
        <v>50</v>
      </c>
      <c r="K142" s="45" t="s">
        <v>68</v>
      </c>
    </row>
    <row r="143" spans="1:17" x14ac:dyDescent="0.2">
      <c r="A143" s="45"/>
      <c r="B143" s="45" t="s">
        <v>54</v>
      </c>
      <c r="J143" s="45"/>
      <c r="K143" s="45" t="s">
        <v>54</v>
      </c>
    </row>
    <row r="144" spans="1:17" x14ac:dyDescent="0.2">
      <c r="A144" s="45"/>
      <c r="B144" s="45" t="s">
        <v>53</v>
      </c>
      <c r="J144" s="45"/>
      <c r="K144" s="45" t="s">
        <v>55</v>
      </c>
    </row>
    <row r="145" spans="1:17" x14ac:dyDescent="0.2">
      <c r="A145" s="45" t="s">
        <v>52</v>
      </c>
      <c r="B145" s="45" t="s">
        <v>1</v>
      </c>
      <c r="C145" s="46"/>
      <c r="D145" s="46"/>
      <c r="E145" s="46"/>
      <c r="F145" s="46"/>
      <c r="G145" s="46"/>
      <c r="H145" s="46"/>
      <c r="I145" s="45"/>
      <c r="J145" s="45" t="s">
        <v>52</v>
      </c>
      <c r="K145" s="45" t="s">
        <v>1</v>
      </c>
      <c r="L145" s="45"/>
      <c r="M145" s="45"/>
      <c r="N145" s="45"/>
      <c r="O145" s="45"/>
      <c r="P145" s="45"/>
      <c r="Q145" s="45"/>
    </row>
    <row r="146" spans="1:17" ht="12" thickBot="1" x14ac:dyDescent="0.25">
      <c r="L146" s="37"/>
      <c r="M146" s="37"/>
      <c r="N146" s="37"/>
      <c r="O146" s="37"/>
      <c r="P146" s="37"/>
      <c r="Q146" s="37"/>
    </row>
    <row r="147" spans="1:17" ht="12" thickBot="1" x14ac:dyDescent="0.25">
      <c r="A147" s="69" t="s">
        <v>8</v>
      </c>
      <c r="B147" s="70"/>
      <c r="C147" s="71">
        <v>5.76</v>
      </c>
      <c r="D147" s="71"/>
      <c r="E147" s="71" t="s">
        <v>9</v>
      </c>
      <c r="F147" s="71">
        <f>300000000/C147/10^9</f>
        <v>5.2083333333333336E-2</v>
      </c>
      <c r="G147" s="71"/>
      <c r="H147" s="72"/>
      <c r="J147" s="69" t="s">
        <v>8</v>
      </c>
      <c r="K147" s="70"/>
      <c r="L147" s="71">
        <v>5.76</v>
      </c>
      <c r="M147" s="71"/>
      <c r="N147" s="71" t="s">
        <v>9</v>
      </c>
      <c r="O147" s="71">
        <f>300000000/L147/10^9</f>
        <v>5.2083333333333336E-2</v>
      </c>
      <c r="P147" s="71"/>
      <c r="Q147" s="72"/>
    </row>
    <row r="148" spans="1:17" x14ac:dyDescent="0.2">
      <c r="A148" s="3" t="s">
        <v>10</v>
      </c>
      <c r="B148" s="54"/>
      <c r="C148" s="9" t="s">
        <v>11</v>
      </c>
      <c r="D148" s="9" t="s">
        <v>12</v>
      </c>
      <c r="E148" s="10" t="s">
        <v>13</v>
      </c>
      <c r="F148" s="10" t="s">
        <v>14</v>
      </c>
      <c r="G148" s="11" t="s">
        <v>15</v>
      </c>
      <c r="H148" s="12" t="s">
        <v>16</v>
      </c>
      <c r="J148" s="3" t="s">
        <v>10</v>
      </c>
      <c r="K148" s="54"/>
      <c r="L148" s="9" t="s">
        <v>11</v>
      </c>
      <c r="M148" s="9" t="s">
        <v>12</v>
      </c>
      <c r="N148" s="10" t="s">
        <v>13</v>
      </c>
      <c r="O148" s="10" t="s">
        <v>14</v>
      </c>
      <c r="P148" s="11" t="s">
        <v>15</v>
      </c>
      <c r="Q148" s="12" t="s">
        <v>16</v>
      </c>
    </row>
    <row r="149" spans="1:17" x14ac:dyDescent="0.2">
      <c r="A149" s="4" t="s">
        <v>64</v>
      </c>
      <c r="B149" s="55"/>
      <c r="C149" s="14"/>
      <c r="D149" s="31"/>
      <c r="E149" s="31"/>
      <c r="F149" s="31"/>
      <c r="G149" s="31"/>
      <c r="H149" s="15"/>
      <c r="J149" s="4" t="s">
        <v>64</v>
      </c>
      <c r="K149" s="55"/>
      <c r="L149" s="14"/>
      <c r="M149" s="31"/>
      <c r="N149" s="31"/>
      <c r="O149" s="31"/>
      <c r="P149" s="31"/>
      <c r="Q149" s="15"/>
    </row>
    <row r="150" spans="1:17" x14ac:dyDescent="0.2">
      <c r="A150" s="5" t="s">
        <v>18</v>
      </c>
      <c r="B150" s="56"/>
      <c r="C150" s="13">
        <v>20</v>
      </c>
      <c r="D150" s="31" t="s">
        <v>5</v>
      </c>
      <c r="E150" s="14">
        <f>C150</f>
        <v>20</v>
      </c>
      <c r="F150" s="14">
        <f>E150</f>
        <v>20</v>
      </c>
      <c r="G150" s="14">
        <f>F150</f>
        <v>20</v>
      </c>
      <c r="H150" s="15">
        <f>G150</f>
        <v>20</v>
      </c>
      <c r="J150" s="5" t="s">
        <v>18</v>
      </c>
      <c r="K150" s="56"/>
      <c r="L150" s="13">
        <v>20</v>
      </c>
      <c r="M150" s="31" t="s">
        <v>5</v>
      </c>
      <c r="N150" s="14">
        <f>L150</f>
        <v>20</v>
      </c>
      <c r="O150" s="14">
        <f>N150</f>
        <v>20</v>
      </c>
      <c r="P150" s="14">
        <f>O150</f>
        <v>20</v>
      </c>
      <c r="Q150" s="15">
        <f>P150</f>
        <v>20</v>
      </c>
    </row>
    <row r="151" spans="1:17" x14ac:dyDescent="0.2">
      <c r="A151" s="5" t="s">
        <v>19</v>
      </c>
      <c r="B151" s="56"/>
      <c r="C151" s="13">
        <v>26</v>
      </c>
      <c r="D151" s="31" t="s">
        <v>2</v>
      </c>
      <c r="E151" s="14">
        <f>$C151</f>
        <v>26</v>
      </c>
      <c r="F151" s="14">
        <f>$C151</f>
        <v>26</v>
      </c>
      <c r="G151" s="14">
        <f>$C151</f>
        <v>26</v>
      </c>
      <c r="H151" s="16">
        <f>$C151</f>
        <v>26</v>
      </c>
      <c r="J151" s="5" t="s">
        <v>19</v>
      </c>
      <c r="K151" s="56"/>
      <c r="L151" s="13">
        <v>26</v>
      </c>
      <c r="M151" s="31" t="s">
        <v>2</v>
      </c>
      <c r="N151" s="14">
        <f>$C151</f>
        <v>26</v>
      </c>
      <c r="O151" s="14">
        <f>$C151</f>
        <v>26</v>
      </c>
      <c r="P151" s="14">
        <f>$C151</f>
        <v>26</v>
      </c>
      <c r="Q151" s="16">
        <f>$C151</f>
        <v>26</v>
      </c>
    </row>
    <row r="152" spans="1:17" x14ac:dyDescent="0.2">
      <c r="A152" s="5" t="s">
        <v>20</v>
      </c>
      <c r="B152" s="56"/>
      <c r="C152" s="13">
        <v>0</v>
      </c>
      <c r="D152" s="31" t="s">
        <v>4</v>
      </c>
      <c r="E152" s="14">
        <f>$C152</f>
        <v>0</v>
      </c>
      <c r="F152" s="14">
        <f t="shared" ref="F152:H153" si="45">$C152</f>
        <v>0</v>
      </c>
      <c r="G152" s="14">
        <f t="shared" si="45"/>
        <v>0</v>
      </c>
      <c r="H152" s="16">
        <f t="shared" si="45"/>
        <v>0</v>
      </c>
      <c r="J152" s="5" t="s">
        <v>20</v>
      </c>
      <c r="K152" s="56"/>
      <c r="L152" s="13">
        <v>19.899999999999999</v>
      </c>
      <c r="M152" s="31" t="s">
        <v>4</v>
      </c>
      <c r="N152" s="14">
        <f>$L152</f>
        <v>19.899999999999999</v>
      </c>
      <c r="O152" s="14">
        <f t="shared" ref="O152:Q152" si="46">$L152</f>
        <v>19.899999999999999</v>
      </c>
      <c r="P152" s="14">
        <f t="shared" si="46"/>
        <v>19.899999999999999</v>
      </c>
      <c r="Q152" s="16">
        <f t="shared" si="46"/>
        <v>19.899999999999999</v>
      </c>
    </row>
    <row r="153" spans="1:17" x14ac:dyDescent="0.2">
      <c r="A153" s="5" t="s">
        <v>21</v>
      </c>
      <c r="B153" s="56"/>
      <c r="C153" s="13">
        <v>0</v>
      </c>
      <c r="D153" s="31" t="s">
        <v>4</v>
      </c>
      <c r="E153" s="14">
        <f>$C153</f>
        <v>0</v>
      </c>
      <c r="F153" s="14">
        <f t="shared" si="45"/>
        <v>0</v>
      </c>
      <c r="G153" s="14">
        <f t="shared" si="45"/>
        <v>0</v>
      </c>
      <c r="H153" s="16">
        <f t="shared" si="45"/>
        <v>0</v>
      </c>
      <c r="J153" s="5" t="s">
        <v>21</v>
      </c>
      <c r="K153" s="56"/>
      <c r="L153" s="13">
        <v>0</v>
      </c>
      <c r="M153" s="31" t="s">
        <v>4</v>
      </c>
      <c r="N153" s="14">
        <f>$C153</f>
        <v>0</v>
      </c>
      <c r="O153" s="14">
        <f t="shared" ref="O153:Q153" si="47">$C153</f>
        <v>0</v>
      </c>
      <c r="P153" s="14">
        <f t="shared" si="47"/>
        <v>0</v>
      </c>
      <c r="Q153" s="16">
        <f t="shared" si="47"/>
        <v>0</v>
      </c>
    </row>
    <row r="154" spans="1:17" x14ac:dyDescent="0.2">
      <c r="A154" s="5" t="s">
        <v>22</v>
      </c>
      <c r="B154" s="56" t="s">
        <v>48</v>
      </c>
      <c r="C154" s="17">
        <v>0</v>
      </c>
      <c r="D154" s="31" t="s">
        <v>3</v>
      </c>
      <c r="E154" s="14">
        <v>0</v>
      </c>
      <c r="F154" s="14">
        <v>0</v>
      </c>
      <c r="G154" s="14">
        <v>0</v>
      </c>
      <c r="H154" s="16">
        <v>0</v>
      </c>
      <c r="J154" s="5" t="s">
        <v>22</v>
      </c>
      <c r="K154" s="56"/>
      <c r="L154" s="17">
        <v>0</v>
      </c>
      <c r="M154" s="31" t="s">
        <v>3</v>
      </c>
      <c r="N154" s="14">
        <v>0</v>
      </c>
      <c r="O154" s="14">
        <v>0</v>
      </c>
      <c r="P154" s="14">
        <v>0</v>
      </c>
      <c r="Q154" s="16">
        <v>0</v>
      </c>
    </row>
    <row r="155" spans="1:17" ht="12" thickBot="1" x14ac:dyDescent="0.25">
      <c r="A155" s="6" t="s">
        <v>46</v>
      </c>
      <c r="B155" s="57" t="s">
        <v>47</v>
      </c>
      <c r="C155" s="18"/>
      <c r="D155" s="34" t="s">
        <v>2</v>
      </c>
      <c r="E155" s="18">
        <f>E151-SUM(E152:E154)</f>
        <v>26</v>
      </c>
      <c r="F155" s="18">
        <f t="shared" ref="F155:H155" si="48">F151-SUM(F152:F154)</f>
        <v>26</v>
      </c>
      <c r="G155" s="18">
        <f t="shared" si="48"/>
        <v>26</v>
      </c>
      <c r="H155" s="19">
        <f t="shared" si="48"/>
        <v>26</v>
      </c>
      <c r="J155" s="6" t="s">
        <v>23</v>
      </c>
      <c r="K155" s="57"/>
      <c r="L155" s="18"/>
      <c r="M155" s="34" t="s">
        <v>2</v>
      </c>
      <c r="N155" s="18">
        <f>N151-SUM(N152:N154)</f>
        <v>6.1000000000000014</v>
      </c>
      <c r="O155" s="18">
        <f t="shared" ref="O155:Q155" si="49">O151-SUM(O152:O154)</f>
        <v>6.1000000000000014</v>
      </c>
      <c r="P155" s="18">
        <f t="shared" si="49"/>
        <v>6.1000000000000014</v>
      </c>
      <c r="Q155" s="19">
        <f t="shared" si="49"/>
        <v>6.1000000000000014</v>
      </c>
    </row>
    <row r="156" spans="1:17" s="82" customFormat="1" ht="12" thickBot="1" x14ac:dyDescent="0.25">
      <c r="A156" s="75"/>
      <c r="B156" s="75"/>
      <c r="C156" s="78"/>
      <c r="D156" s="79"/>
      <c r="E156" s="20"/>
      <c r="F156" s="20"/>
      <c r="G156" s="20"/>
      <c r="H156" s="79"/>
      <c r="J156" s="75"/>
      <c r="K156" s="75"/>
      <c r="L156" s="78"/>
      <c r="M156" s="79"/>
      <c r="N156" s="20"/>
      <c r="O156" s="20"/>
      <c r="P156" s="20"/>
      <c r="Q156" s="79"/>
    </row>
    <row r="157" spans="1:17" x14ac:dyDescent="0.2">
      <c r="A157" s="7" t="s">
        <v>42</v>
      </c>
      <c r="B157" s="58"/>
      <c r="C157" s="21"/>
      <c r="D157" s="40"/>
      <c r="E157" s="21"/>
      <c r="F157" s="21"/>
      <c r="G157" s="21"/>
      <c r="H157" s="41"/>
      <c r="J157" s="7" t="s">
        <v>42</v>
      </c>
      <c r="K157" s="58"/>
      <c r="L157" s="21"/>
      <c r="M157" s="40"/>
      <c r="N157" s="21"/>
      <c r="O157" s="21"/>
      <c r="P157" s="21"/>
      <c r="Q157" s="41"/>
    </row>
    <row r="158" spans="1:17" x14ac:dyDescent="0.2">
      <c r="A158" s="4" t="s">
        <v>25</v>
      </c>
      <c r="B158" s="55"/>
      <c r="C158" s="22">
        <v>8.9999999999999993E-3</v>
      </c>
      <c r="D158" s="31" t="s">
        <v>5</v>
      </c>
      <c r="E158" s="51">
        <f t="shared" ref="E158:H160" si="50">$C158</f>
        <v>8.9999999999999993E-3</v>
      </c>
      <c r="F158" s="51">
        <f t="shared" si="50"/>
        <v>8.9999999999999993E-3</v>
      </c>
      <c r="G158" s="51">
        <f t="shared" si="50"/>
        <v>8.9999999999999993E-3</v>
      </c>
      <c r="H158" s="52">
        <f t="shared" si="50"/>
        <v>8.9999999999999993E-3</v>
      </c>
      <c r="J158" s="4" t="s">
        <v>25</v>
      </c>
      <c r="K158" s="55"/>
      <c r="L158" s="22">
        <v>8.9999999999999993E-3</v>
      </c>
      <c r="M158" s="31" t="s">
        <v>5</v>
      </c>
      <c r="N158" s="23">
        <f t="shared" ref="N158:Q160" si="51">$C158</f>
        <v>8.9999999999999993E-3</v>
      </c>
      <c r="O158" s="23">
        <f t="shared" si="51"/>
        <v>8.9999999999999993E-3</v>
      </c>
      <c r="P158" s="23">
        <f t="shared" si="51"/>
        <v>8.9999999999999993E-3</v>
      </c>
      <c r="Q158" s="24">
        <f t="shared" si="51"/>
        <v>8.9999999999999993E-3</v>
      </c>
    </row>
    <row r="159" spans="1:17" x14ac:dyDescent="0.2">
      <c r="A159" s="5" t="s">
        <v>26</v>
      </c>
      <c r="B159" s="56"/>
      <c r="C159" s="22">
        <v>-132</v>
      </c>
      <c r="D159" s="31" t="s">
        <v>2</v>
      </c>
      <c r="E159" s="14">
        <f t="shared" si="50"/>
        <v>-132</v>
      </c>
      <c r="F159" s="14">
        <f t="shared" si="50"/>
        <v>-132</v>
      </c>
      <c r="G159" s="14">
        <f t="shared" si="50"/>
        <v>-132</v>
      </c>
      <c r="H159" s="16">
        <f t="shared" si="50"/>
        <v>-132</v>
      </c>
      <c r="J159" s="5" t="s">
        <v>26</v>
      </c>
      <c r="K159" s="56"/>
      <c r="L159" s="22">
        <v>-132</v>
      </c>
      <c r="M159" s="31" t="s">
        <v>2</v>
      </c>
      <c r="N159" s="14">
        <f t="shared" si="51"/>
        <v>-132</v>
      </c>
      <c r="O159" s="14">
        <f t="shared" si="51"/>
        <v>-132</v>
      </c>
      <c r="P159" s="14">
        <f t="shared" si="51"/>
        <v>-132</v>
      </c>
      <c r="Q159" s="16">
        <f t="shared" si="51"/>
        <v>-132</v>
      </c>
    </row>
    <row r="160" spans="1:17" x14ac:dyDescent="0.2">
      <c r="A160" s="5" t="s">
        <v>27</v>
      </c>
      <c r="B160" s="56"/>
      <c r="C160" s="22">
        <v>33</v>
      </c>
      <c r="D160" s="31" t="s">
        <v>3</v>
      </c>
      <c r="E160" s="14">
        <f t="shared" si="50"/>
        <v>33</v>
      </c>
      <c r="F160" s="14">
        <f t="shared" si="50"/>
        <v>33</v>
      </c>
      <c r="G160" s="14">
        <f t="shared" si="50"/>
        <v>33</v>
      </c>
      <c r="H160" s="16">
        <f t="shared" si="50"/>
        <v>33</v>
      </c>
      <c r="J160" s="5" t="s">
        <v>27</v>
      </c>
      <c r="K160" s="56"/>
      <c r="L160" s="22">
        <v>33</v>
      </c>
      <c r="M160" s="31" t="s">
        <v>3</v>
      </c>
      <c r="N160" s="14">
        <f t="shared" si="51"/>
        <v>33</v>
      </c>
      <c r="O160" s="14">
        <f t="shared" si="51"/>
        <v>33</v>
      </c>
      <c r="P160" s="14">
        <f t="shared" si="51"/>
        <v>33</v>
      </c>
      <c r="Q160" s="16">
        <f t="shared" si="51"/>
        <v>33</v>
      </c>
    </row>
    <row r="161" spans="1:17" ht="12" thickBot="1" x14ac:dyDescent="0.25">
      <c r="A161" s="6" t="s">
        <v>28</v>
      </c>
      <c r="B161" s="57"/>
      <c r="C161" s="42"/>
      <c r="D161" s="34" t="s">
        <v>2</v>
      </c>
      <c r="E161" s="18">
        <f>E159-E160</f>
        <v>-165</v>
      </c>
      <c r="F161" s="18">
        <f t="shared" ref="F161:H161" si="52">F159-F160</f>
        <v>-165</v>
      </c>
      <c r="G161" s="18">
        <f t="shared" si="52"/>
        <v>-165</v>
      </c>
      <c r="H161" s="19">
        <f t="shared" si="52"/>
        <v>-165</v>
      </c>
      <c r="J161" s="6" t="s">
        <v>28</v>
      </c>
      <c r="K161" s="57"/>
      <c r="L161" s="42"/>
      <c r="M161" s="34" t="s">
        <v>2</v>
      </c>
      <c r="N161" s="18">
        <f>N159-N160</f>
        <v>-165</v>
      </c>
      <c r="O161" s="18">
        <f t="shared" ref="O161:Q161" si="53">O159-O160</f>
        <v>-165</v>
      </c>
      <c r="P161" s="18">
        <f t="shared" si="53"/>
        <v>-165</v>
      </c>
      <c r="Q161" s="19">
        <f t="shared" si="53"/>
        <v>-165</v>
      </c>
    </row>
    <row r="162" spans="1:17" s="82" customFormat="1" ht="12" thickBot="1" x14ac:dyDescent="0.25">
      <c r="A162" s="73"/>
      <c r="B162" s="73"/>
      <c r="C162" s="80"/>
      <c r="D162" s="81"/>
      <c r="E162" s="49"/>
      <c r="F162" s="49"/>
      <c r="G162" s="49"/>
      <c r="H162" s="49"/>
      <c r="J162" s="73"/>
      <c r="K162" s="73"/>
      <c r="L162" s="80"/>
      <c r="M162" s="81"/>
      <c r="N162" s="49"/>
      <c r="O162" s="49"/>
      <c r="P162" s="49"/>
      <c r="Q162" s="49"/>
    </row>
    <row r="163" spans="1:17" ht="12" thickBot="1" x14ac:dyDescent="0.25">
      <c r="A163" s="61" t="s">
        <v>7</v>
      </c>
      <c r="B163" s="62" t="s">
        <v>49</v>
      </c>
      <c r="C163" s="63"/>
      <c r="D163" s="64" t="s">
        <v>4</v>
      </c>
      <c r="E163" s="65">
        <f>10*LOG($C158/$C150)</f>
        <v>-33.467874862246568</v>
      </c>
      <c r="F163" s="65">
        <f t="shared" ref="F163:H163" si="54">10*LOG($C158/$C150)</f>
        <v>-33.467874862246568</v>
      </c>
      <c r="G163" s="65">
        <f t="shared" si="54"/>
        <v>-33.467874862246568</v>
      </c>
      <c r="H163" s="66">
        <f t="shared" si="54"/>
        <v>-33.467874862246568</v>
      </c>
      <c r="I163" s="53"/>
      <c r="J163" s="61" t="s">
        <v>7</v>
      </c>
      <c r="K163" s="62" t="s">
        <v>49</v>
      </c>
      <c r="L163" s="63"/>
      <c r="M163" s="64" t="s">
        <v>4</v>
      </c>
      <c r="N163" s="65">
        <f>10*LOG($C158/$C150)</f>
        <v>-33.467874862246568</v>
      </c>
      <c r="O163" s="65">
        <f t="shared" ref="O163:Q163" si="55">10*LOG($C158/$C150)</f>
        <v>-33.467874862246568</v>
      </c>
      <c r="P163" s="65">
        <f t="shared" si="55"/>
        <v>-33.467874862246568</v>
      </c>
      <c r="Q163" s="66">
        <f t="shared" si="55"/>
        <v>-33.467874862246568</v>
      </c>
    </row>
    <row r="164" spans="1:17" s="82" customFormat="1" ht="12" thickBot="1" x14ac:dyDescent="0.25">
      <c r="A164" s="75"/>
      <c r="B164" s="75"/>
      <c r="C164" s="20"/>
      <c r="D164" s="79"/>
      <c r="E164" s="20"/>
      <c r="F164" s="20"/>
      <c r="G164" s="20"/>
      <c r="H164" s="79"/>
      <c r="J164" s="75"/>
      <c r="K164" s="75"/>
      <c r="L164" s="20"/>
      <c r="M164" s="79"/>
      <c r="N164" s="20"/>
      <c r="O164" s="20"/>
      <c r="P164" s="20"/>
      <c r="Q164" s="79"/>
    </row>
    <row r="165" spans="1:17" x14ac:dyDescent="0.2">
      <c r="A165" s="7" t="s">
        <v>29</v>
      </c>
      <c r="B165" s="58"/>
      <c r="C165" s="25"/>
      <c r="D165" s="43"/>
      <c r="E165" s="25"/>
      <c r="F165" s="25"/>
      <c r="G165" s="25"/>
      <c r="H165" s="41"/>
      <c r="J165" s="7" t="s">
        <v>29</v>
      </c>
      <c r="K165" s="58"/>
      <c r="L165" s="25"/>
      <c r="M165" s="43"/>
      <c r="N165" s="25"/>
      <c r="O165" s="25"/>
      <c r="P165" s="25"/>
      <c r="Q165" s="41"/>
    </row>
    <row r="166" spans="1:17" x14ac:dyDescent="0.2">
      <c r="A166" s="5" t="s">
        <v>30</v>
      </c>
      <c r="B166" s="56"/>
      <c r="C166" s="26"/>
      <c r="D166" s="30"/>
      <c r="E166" s="23">
        <v>2</v>
      </c>
      <c r="F166" s="23">
        <v>2</v>
      </c>
      <c r="G166" s="23">
        <v>2</v>
      </c>
      <c r="H166" s="24">
        <v>2</v>
      </c>
      <c r="J166" s="5" t="s">
        <v>30</v>
      </c>
      <c r="K166" s="56"/>
      <c r="L166" s="26"/>
      <c r="M166" s="30"/>
      <c r="N166" s="23">
        <v>2</v>
      </c>
      <c r="O166" s="23">
        <v>2</v>
      </c>
      <c r="P166" s="23">
        <v>2</v>
      </c>
      <c r="Q166" s="24">
        <v>2</v>
      </c>
    </row>
    <row r="167" spans="1:17" x14ac:dyDescent="0.2">
      <c r="A167" s="5" t="s">
        <v>31</v>
      </c>
      <c r="B167" s="56"/>
      <c r="C167" s="26"/>
      <c r="D167" s="30"/>
      <c r="E167" s="14">
        <v>64</v>
      </c>
      <c r="F167" s="14">
        <v>128</v>
      </c>
      <c r="G167" s="14">
        <v>256</v>
      </c>
      <c r="H167" s="16">
        <v>15</v>
      </c>
      <c r="J167" s="5" t="s">
        <v>31</v>
      </c>
      <c r="K167" s="56"/>
      <c r="L167" s="26"/>
      <c r="M167" s="30"/>
      <c r="N167" s="14">
        <v>64</v>
      </c>
      <c r="O167" s="14">
        <v>128</v>
      </c>
      <c r="P167" s="14">
        <v>256</v>
      </c>
      <c r="Q167" s="16">
        <v>15</v>
      </c>
    </row>
    <row r="168" spans="1:17" x14ac:dyDescent="0.2">
      <c r="A168" s="5" t="s">
        <v>32</v>
      </c>
      <c r="B168" s="56"/>
      <c r="C168" s="26"/>
      <c r="D168" s="30"/>
      <c r="E168" s="23">
        <v>3.8</v>
      </c>
      <c r="F168" s="23">
        <v>3.3</v>
      </c>
      <c r="G168" s="23">
        <v>2.8</v>
      </c>
      <c r="H168" s="24">
        <v>2.7</v>
      </c>
      <c r="J168" s="5" t="s">
        <v>32</v>
      </c>
      <c r="K168" s="56"/>
      <c r="L168" s="26"/>
      <c r="M168" s="30"/>
      <c r="N168" s="23">
        <v>3.8</v>
      </c>
      <c r="O168" s="23">
        <v>3.3</v>
      </c>
      <c r="P168" s="23">
        <v>2.8</v>
      </c>
      <c r="Q168" s="24">
        <v>2.7</v>
      </c>
    </row>
    <row r="169" spans="1:17" x14ac:dyDescent="0.2">
      <c r="A169" s="5" t="s">
        <v>33</v>
      </c>
      <c r="B169" s="56"/>
      <c r="C169" s="26"/>
      <c r="D169" s="30"/>
      <c r="E169" s="14">
        <v>128</v>
      </c>
      <c r="F169" s="14">
        <v>256</v>
      </c>
      <c r="G169" s="14">
        <v>1024</v>
      </c>
      <c r="H169" s="16">
        <v>1024</v>
      </c>
      <c r="J169" s="5" t="s">
        <v>33</v>
      </c>
      <c r="K169" s="56"/>
      <c r="L169" s="26"/>
      <c r="M169" s="30"/>
      <c r="N169" s="14">
        <v>128</v>
      </c>
      <c r="O169" s="14">
        <v>256</v>
      </c>
      <c r="P169" s="14">
        <v>1024</v>
      </c>
      <c r="Q169" s="16">
        <v>1024</v>
      </c>
    </row>
    <row r="170" spans="1:17" ht="12" thickBot="1" x14ac:dyDescent="0.25">
      <c r="A170" s="8" t="s">
        <v>34</v>
      </c>
      <c r="B170" s="60"/>
      <c r="C170" s="18"/>
      <c r="D170" s="34"/>
      <c r="E170" s="27">
        <v>4.3</v>
      </c>
      <c r="F170" s="27">
        <v>3.8</v>
      </c>
      <c r="G170" s="27">
        <v>3.3</v>
      </c>
      <c r="H170" s="28">
        <v>2.7</v>
      </c>
      <c r="J170" s="8" t="s">
        <v>34</v>
      </c>
      <c r="K170" s="60"/>
      <c r="L170" s="18"/>
      <c r="M170" s="34"/>
      <c r="N170" s="27">
        <v>4.3</v>
      </c>
      <c r="O170" s="27">
        <v>3.8</v>
      </c>
      <c r="P170" s="27">
        <v>3.3</v>
      </c>
      <c r="Q170" s="28">
        <v>2.7</v>
      </c>
    </row>
    <row r="171" spans="1:17" s="82" customFormat="1" ht="12" thickBot="1" x14ac:dyDescent="0.25">
      <c r="A171" s="75"/>
      <c r="B171" s="75"/>
      <c r="C171" s="79"/>
      <c r="D171" s="79"/>
      <c r="E171" s="79"/>
      <c r="F171" s="79"/>
      <c r="G171" s="79"/>
      <c r="H171" s="79"/>
      <c r="J171" s="75"/>
      <c r="K171" s="75"/>
      <c r="L171" s="79"/>
      <c r="M171" s="79"/>
      <c r="N171" s="79"/>
      <c r="O171" s="79"/>
      <c r="P171" s="79"/>
      <c r="Q171" s="79"/>
    </row>
    <row r="172" spans="1:17" x14ac:dyDescent="0.2">
      <c r="A172" s="7" t="s">
        <v>35</v>
      </c>
      <c r="B172" s="58"/>
      <c r="C172" s="21"/>
      <c r="D172" s="40"/>
      <c r="E172" s="21"/>
      <c r="F172" s="21"/>
      <c r="G172" s="21"/>
      <c r="H172" s="41"/>
      <c r="J172" s="7" t="s">
        <v>35</v>
      </c>
      <c r="K172" s="58"/>
      <c r="L172" s="21"/>
      <c r="M172" s="40"/>
      <c r="N172" s="21"/>
      <c r="O172" s="21"/>
      <c r="P172" s="21"/>
      <c r="Q172" s="41"/>
    </row>
    <row r="173" spans="1:17" x14ac:dyDescent="0.2">
      <c r="A173" s="5" t="s">
        <v>61</v>
      </c>
      <c r="B173" s="56"/>
      <c r="C173" s="13">
        <v>0</v>
      </c>
      <c r="D173" s="31" t="s">
        <v>4</v>
      </c>
      <c r="E173" s="14">
        <f>$C$32</f>
        <v>0</v>
      </c>
      <c r="F173" s="14">
        <f>$C$32</f>
        <v>0</v>
      </c>
      <c r="G173" s="14">
        <f>$C$32</f>
        <v>0</v>
      </c>
      <c r="H173" s="16">
        <f>$C$32</f>
        <v>0</v>
      </c>
      <c r="J173" s="5" t="s">
        <v>61</v>
      </c>
      <c r="K173" s="56"/>
      <c r="L173" s="13">
        <v>0</v>
      </c>
      <c r="M173" s="31" t="s">
        <v>4</v>
      </c>
      <c r="N173" s="14">
        <f>$C$32</f>
        <v>0</v>
      </c>
      <c r="O173" s="14">
        <f>$C$32</f>
        <v>0</v>
      </c>
      <c r="P173" s="14">
        <f>$C$32</f>
        <v>0</v>
      </c>
      <c r="Q173" s="16">
        <f>$C$32</f>
        <v>0</v>
      </c>
    </row>
    <row r="174" spans="1:17" x14ac:dyDescent="0.2">
      <c r="A174" s="4" t="s">
        <v>37</v>
      </c>
      <c r="B174" s="55"/>
      <c r="C174" s="14"/>
      <c r="D174" s="30" t="s">
        <v>4</v>
      </c>
      <c r="E174" s="26">
        <f>E155+E163-E161+E173</f>
        <v>157.53212513775344</v>
      </c>
      <c r="F174" s="26">
        <f t="shared" ref="F174:H174" si="56">F155+F163-F161+F173</f>
        <v>157.53212513775344</v>
      </c>
      <c r="G174" s="26">
        <f t="shared" si="56"/>
        <v>157.53212513775344</v>
      </c>
      <c r="H174" s="29">
        <f t="shared" si="56"/>
        <v>157.53212513775344</v>
      </c>
      <c r="J174" s="4" t="s">
        <v>37</v>
      </c>
      <c r="K174" s="55"/>
      <c r="L174" s="14"/>
      <c r="M174" s="30" t="s">
        <v>4</v>
      </c>
      <c r="N174" s="26">
        <f>N155-N161+N163+N173</f>
        <v>137.63212513775343</v>
      </c>
      <c r="O174" s="26">
        <f t="shared" ref="O174:Q174" si="57">O155-O161+O163+O173</f>
        <v>137.63212513775343</v>
      </c>
      <c r="P174" s="26">
        <f t="shared" si="57"/>
        <v>137.63212513775343</v>
      </c>
      <c r="Q174" s="29">
        <f t="shared" si="57"/>
        <v>137.63212513775343</v>
      </c>
    </row>
    <row r="175" spans="1:17" x14ac:dyDescent="0.2">
      <c r="A175" s="5" t="s">
        <v>38</v>
      </c>
      <c r="B175" s="56"/>
      <c r="C175" s="14"/>
      <c r="D175" s="31" t="s">
        <v>4</v>
      </c>
      <c r="E175" s="14">
        <f>-10*E166*LOG(0.3/(4*PI()*E167*$C$6),10)</f>
        <v>83.773821334190643</v>
      </c>
      <c r="F175" s="14">
        <f>-10*F166*LOG(0.3/(4*PI()*F167*$C$6),10)</f>
        <v>89.794421247470268</v>
      </c>
      <c r="G175" s="14">
        <f>-10*G166*LOG(0.3/(4*PI()*G167*$C$6),10)</f>
        <v>95.815021160749893</v>
      </c>
      <c r="H175" s="16">
        <f>-10*H166*LOG(0.3/(4*PI()*H167*$C$6),10)</f>
        <v>71.172047035626534</v>
      </c>
      <c r="J175" s="5" t="s">
        <v>38</v>
      </c>
      <c r="K175" s="56"/>
      <c r="L175" s="14"/>
      <c r="M175" s="31" t="s">
        <v>4</v>
      </c>
      <c r="N175" s="14">
        <f>-10*N166*LOG(0.3/(4*PI()*N167*$C$6),10)</f>
        <v>83.773821334190643</v>
      </c>
      <c r="O175" s="14">
        <f>-10*O166*LOG(0.3/(4*PI()*O167*$C$6),10)</f>
        <v>89.794421247470268</v>
      </c>
      <c r="P175" s="14">
        <f>-10*P166*LOG(0.3/(4*PI()*P167*$C$6),10)</f>
        <v>95.815021160749893</v>
      </c>
      <c r="Q175" s="16">
        <f>-10*Q166*LOG(0.3/(4*PI()*Q167*$C$6),10)</f>
        <v>71.172047035626534</v>
      </c>
    </row>
    <row r="176" spans="1:17" x14ac:dyDescent="0.2">
      <c r="A176" s="5" t="s">
        <v>39</v>
      </c>
      <c r="B176" s="56"/>
      <c r="C176" s="14"/>
      <c r="D176" s="31" t="s">
        <v>4</v>
      </c>
      <c r="E176" s="14">
        <f>-E174+E175</f>
        <v>-73.758303803562796</v>
      </c>
      <c r="F176" s="14">
        <f>-F174+F175</f>
        <v>-67.737703890283171</v>
      </c>
      <c r="G176" s="14">
        <f>-G174+G175</f>
        <v>-61.717103977003546</v>
      </c>
      <c r="H176" s="16">
        <f>-H174+H175</f>
        <v>-86.360078102126906</v>
      </c>
      <c r="J176" s="5" t="s">
        <v>39</v>
      </c>
      <c r="K176" s="56"/>
      <c r="L176" s="14"/>
      <c r="M176" s="31" t="s">
        <v>4</v>
      </c>
      <c r="N176" s="14">
        <f>-N174+N175</f>
        <v>-53.858303803562791</v>
      </c>
      <c r="O176" s="14">
        <f>-O174+O175</f>
        <v>-47.837703890283166</v>
      </c>
      <c r="P176" s="14">
        <f>-P174+P175</f>
        <v>-41.817103977003541</v>
      </c>
      <c r="Q176" s="16">
        <f>-Q174+Q175</f>
        <v>-66.4600781021269</v>
      </c>
    </row>
    <row r="177" spans="1:17" x14ac:dyDescent="0.2">
      <c r="A177" s="5" t="s">
        <v>40</v>
      </c>
      <c r="B177" s="56"/>
      <c r="C177" s="14"/>
      <c r="D177" s="31" t="s">
        <v>4</v>
      </c>
      <c r="E177" s="14">
        <f>E175+10*E168*LOG(E169/E167,10)</f>
        <v>95.212961169421931</v>
      </c>
      <c r="F177" s="14">
        <f>F175+10*F168*LOG(F169/F167,10)</f>
        <v>99.728411104381649</v>
      </c>
      <c r="G177" s="14">
        <f>G175+10*G168*LOG(G169/G167,10)</f>
        <v>112.67270091793284</v>
      </c>
      <c r="H177" s="16">
        <f>H175+10*H168*LOG(H169/H167,10)</f>
        <v>120.69568187039806</v>
      </c>
      <c r="J177" s="5" t="s">
        <v>40</v>
      </c>
      <c r="K177" s="56"/>
      <c r="L177" s="14"/>
      <c r="M177" s="31" t="s">
        <v>4</v>
      </c>
      <c r="N177" s="14">
        <f>N175+10*N168*LOG(N169/N167,10)</f>
        <v>95.212961169421931</v>
      </c>
      <c r="O177" s="14">
        <f>O175+10*O168*LOG(O169/O167,10)</f>
        <v>99.728411104381649</v>
      </c>
      <c r="P177" s="14">
        <f>P175+10*P168*LOG(P169/P167,10)</f>
        <v>112.67270091793284</v>
      </c>
      <c r="Q177" s="16">
        <f>Q175+10*Q168*LOG(Q169/Q167,10)</f>
        <v>120.69568187039806</v>
      </c>
    </row>
    <row r="178" spans="1:17" x14ac:dyDescent="0.2">
      <c r="A178" s="5" t="s">
        <v>39</v>
      </c>
      <c r="B178" s="56"/>
      <c r="C178" s="14"/>
      <c r="D178" s="31" t="s">
        <v>4</v>
      </c>
      <c r="E178" s="14">
        <f>-E174+E177</f>
        <v>-62.319163968331509</v>
      </c>
      <c r="F178" s="14">
        <f>-F174+F177</f>
        <v>-57.80371403337179</v>
      </c>
      <c r="G178" s="14">
        <f>-G174+G177</f>
        <v>-44.859424219820596</v>
      </c>
      <c r="H178" s="16">
        <f>-H174+H177</f>
        <v>-36.836443267355378</v>
      </c>
      <c r="J178" s="5" t="s">
        <v>39</v>
      </c>
      <c r="K178" s="56"/>
      <c r="L178" s="14"/>
      <c r="M178" s="31" t="s">
        <v>4</v>
      </c>
      <c r="N178" s="14">
        <f>-N174+N177</f>
        <v>-42.419163968331503</v>
      </c>
      <c r="O178" s="14">
        <f>-O174+O177</f>
        <v>-37.903714033371784</v>
      </c>
      <c r="P178" s="14">
        <f>-P174+P177</f>
        <v>-24.95942421982059</v>
      </c>
      <c r="Q178" s="16">
        <f>-Q174+Q177</f>
        <v>-16.936443267355372</v>
      </c>
    </row>
    <row r="179" spans="1:17" x14ac:dyDescent="0.2">
      <c r="A179" s="4" t="s">
        <v>43</v>
      </c>
      <c r="B179" s="55"/>
      <c r="C179" s="26"/>
      <c r="D179" s="30" t="s">
        <v>6</v>
      </c>
      <c r="E179" s="32">
        <f>IF(E178&lt;0,E$28*POWER(10,-E178/(10*E$29)),IF(E176&lt;0,E$26*POWER(10,-E176/(10*E$27)),0.3*POWER(10,E174/(10*E$25))/(4*PI()*$C$6)))</f>
        <v>3601.5782307657573</v>
      </c>
      <c r="F179" s="32">
        <f>IF(F178&lt;0,F$28*POWER(10,-F178/(10*F$29)),IF(F176&lt;0,F$26*POWER(10,-F176/(10*F$27)),0.3*POWER(10,F174/(10*F$25))/(4*PI()*$C$6)))</f>
        <v>8499.4404341113895</v>
      </c>
      <c r="G179" s="32">
        <f>IF(G178&lt;0,G$28*POWER(10,-G178/(10*G$29)),IF(G176&lt;0,G$26*POWER(10,-G176/(10*G$27)),0.3*POWER(10,G174/(10*G$25))/(4*PI()*$C$6)))</f>
        <v>23424.830019672707</v>
      </c>
      <c r="H179" s="33">
        <f>IF(H178&lt;0,H$28*POWER(10,-H178/(10*H$29)),IF(H176&lt;0,H$26*POWER(10,-H176/(10*H$27)),0.3*POWER(10,H174/(10*H$25))/(4*PI()*$C$6)))</f>
        <v>23692.597158070777</v>
      </c>
      <c r="J179" s="4" t="s">
        <v>43</v>
      </c>
      <c r="K179" s="55"/>
      <c r="L179" s="26"/>
      <c r="M179" s="30" t="s">
        <v>6</v>
      </c>
      <c r="N179" s="32">
        <f>IF(N178&lt;0,N$28*POWER(10,-N178/(10*N$29)),IF(N176&lt;0,N$26*POWER(10,-N176/(10*N$27)),0.3*POWER(10,N174/(10*N$25))/(4*PI()*$C$6)))</f>
        <v>1240.8010575433414</v>
      </c>
      <c r="O179" s="32">
        <f>IF(O178&lt;0,O$28*POWER(10,-O178/(10*O$29)),IF(O176&lt;0,O$26*POWER(10,-O176/(10*O$27)),0.3*POWER(10,O174/(10*O$25))/(4*PI()*$C$6)))</f>
        <v>2545.1074609528569</v>
      </c>
      <c r="P179" s="32">
        <f>IF(P178&lt;0,P$28*POWER(10,-P178/(10*P$29)),IF(P176&lt;0,P$26*POWER(10,-P176/(10*P$27)),0.3*POWER(10,P174/(10*P$25))/(4*PI()*$C$6)))</f>
        <v>5843.1380236940749</v>
      </c>
      <c r="Q179" s="33">
        <f>IF(Q178&lt;0,Q$28*POWER(10,-Q178/(10*Q$29)),IF(Q176&lt;0,Q$26*POWER(10,-Q176/(10*Q$27)),0.3*POWER(10,Q174/(10*Q$25))/(4*PI()*$C$6)))</f>
        <v>4340.858539380295</v>
      </c>
    </row>
    <row r="180" spans="1:17" x14ac:dyDescent="0.2">
      <c r="A180" s="5" t="s">
        <v>44</v>
      </c>
      <c r="B180" s="56"/>
      <c r="C180" s="14"/>
      <c r="D180" s="31"/>
      <c r="E180" s="14"/>
      <c r="F180" s="14"/>
      <c r="G180" s="14"/>
      <c r="H180" s="16"/>
      <c r="J180" s="5" t="s">
        <v>44</v>
      </c>
      <c r="K180" s="56"/>
      <c r="L180" s="14"/>
      <c r="M180" s="31"/>
      <c r="N180" s="14"/>
      <c r="O180" s="14"/>
      <c r="P180" s="14"/>
      <c r="Q180" s="16"/>
    </row>
    <row r="181" spans="1:17" x14ac:dyDescent="0.2">
      <c r="A181" s="5" t="s">
        <v>41</v>
      </c>
      <c r="B181" s="56"/>
      <c r="C181" s="17">
        <v>30</v>
      </c>
      <c r="D181" s="31" t="s">
        <v>4</v>
      </c>
      <c r="E181" s="14">
        <f>$C181</f>
        <v>30</v>
      </c>
      <c r="F181" s="14">
        <f>$C181</f>
        <v>30</v>
      </c>
      <c r="G181" s="14">
        <f>$C181</f>
        <v>30</v>
      </c>
      <c r="H181" s="16">
        <f>$C181</f>
        <v>30</v>
      </c>
      <c r="J181" s="5" t="s">
        <v>41</v>
      </c>
      <c r="K181" s="56"/>
      <c r="L181" s="17">
        <v>30</v>
      </c>
      <c r="M181" s="31" t="s">
        <v>4</v>
      </c>
      <c r="N181" s="14">
        <f>$C181</f>
        <v>30</v>
      </c>
      <c r="O181" s="14">
        <f>$C181</f>
        <v>30</v>
      </c>
      <c r="P181" s="14">
        <f>$C181</f>
        <v>30</v>
      </c>
      <c r="Q181" s="16">
        <f>$C181</f>
        <v>30</v>
      </c>
    </row>
    <row r="182" spans="1:17" x14ac:dyDescent="0.2">
      <c r="A182" s="4" t="s">
        <v>37</v>
      </c>
      <c r="B182" s="55"/>
      <c r="C182" s="44"/>
      <c r="D182" s="30" t="s">
        <v>4</v>
      </c>
      <c r="E182" s="26">
        <f>E174-E181</f>
        <v>127.53212513775344</v>
      </c>
      <c r="F182" s="26">
        <f t="shared" ref="F182:H182" si="58">F174-F181</f>
        <v>127.53212513775344</v>
      </c>
      <c r="G182" s="26">
        <f t="shared" si="58"/>
        <v>127.53212513775344</v>
      </c>
      <c r="H182" s="29">
        <f t="shared" si="58"/>
        <v>127.53212513775344</v>
      </c>
      <c r="J182" s="4" t="s">
        <v>37</v>
      </c>
      <c r="K182" s="55"/>
      <c r="L182" s="44"/>
      <c r="M182" s="30" t="s">
        <v>4</v>
      </c>
      <c r="N182" s="26">
        <f>N174-N181</f>
        <v>107.63212513775343</v>
      </c>
      <c r="O182" s="26">
        <f t="shared" ref="O182:Q182" si="59">O174-O181</f>
        <v>107.63212513775343</v>
      </c>
      <c r="P182" s="26">
        <f t="shared" si="59"/>
        <v>107.63212513775343</v>
      </c>
      <c r="Q182" s="29">
        <f t="shared" si="59"/>
        <v>107.63212513775343</v>
      </c>
    </row>
    <row r="183" spans="1:17" x14ac:dyDescent="0.2">
      <c r="A183" s="5" t="s">
        <v>38</v>
      </c>
      <c r="B183" s="56"/>
      <c r="C183" s="14"/>
      <c r="D183" s="31" t="s">
        <v>4</v>
      </c>
      <c r="E183" s="14">
        <f>-10*E$25*LOG(0.3/(4*PI()*E$26*$C$6),10)</f>
        <v>83.773821334190643</v>
      </c>
      <c r="F183" s="14">
        <f>-10*F$25*LOG(0.3/(4*PI()*F$26*$C$6),10)</f>
        <v>89.794421247470268</v>
      </c>
      <c r="G183" s="14">
        <f>-10*G$25*LOG(0.3/(4*PI()*G$26*$C$6),10)</f>
        <v>95.815021160749893</v>
      </c>
      <c r="H183" s="16">
        <f>-10*H$25*LOG(0.3/(4*PI()*H$26*$C$6),10)</f>
        <v>71.172047035626534</v>
      </c>
      <c r="J183" s="5" t="s">
        <v>38</v>
      </c>
      <c r="K183" s="56"/>
      <c r="L183" s="14"/>
      <c r="M183" s="31" t="s">
        <v>4</v>
      </c>
      <c r="N183" s="14">
        <f>-10*N$25*LOG(0.3/(4*PI()*N$26*$C$6),10)</f>
        <v>83.773821334190643</v>
      </c>
      <c r="O183" s="14">
        <f>-10*O$25*LOG(0.3/(4*PI()*O$26*$C$6),10)</f>
        <v>89.794421247470268</v>
      </c>
      <c r="P183" s="14">
        <f>-10*P$25*LOG(0.3/(4*PI()*P$26*$C$6),10)</f>
        <v>95.815021160749893</v>
      </c>
      <c r="Q183" s="16">
        <f>-10*Q$25*LOG(0.3/(4*PI()*Q$26*$C$6),10)</f>
        <v>71.172047035626534</v>
      </c>
    </row>
    <row r="184" spans="1:17" x14ac:dyDescent="0.2">
      <c r="A184" s="5" t="s">
        <v>39</v>
      </c>
      <c r="B184" s="56"/>
      <c r="C184" s="14"/>
      <c r="D184" s="31" t="s">
        <v>4</v>
      </c>
      <c r="E184" s="14">
        <f>-E182+E183</f>
        <v>-43.758303803562796</v>
      </c>
      <c r="F184" s="14">
        <f>-F182+F183</f>
        <v>-37.737703890283171</v>
      </c>
      <c r="G184" s="14">
        <f>-G182+G183</f>
        <v>-31.717103977003546</v>
      </c>
      <c r="H184" s="16">
        <f>-H182+H183</f>
        <v>-56.360078102126906</v>
      </c>
      <c r="J184" s="5" t="s">
        <v>39</v>
      </c>
      <c r="K184" s="56"/>
      <c r="L184" s="14"/>
      <c r="M184" s="31" t="s">
        <v>4</v>
      </c>
      <c r="N184" s="14">
        <f>-N182+N183</f>
        <v>-23.858303803562791</v>
      </c>
      <c r="O184" s="14">
        <f>-O182+O183</f>
        <v>-17.837703890283166</v>
      </c>
      <c r="P184" s="14">
        <f>-P182+P183</f>
        <v>-11.817103977003541</v>
      </c>
      <c r="Q184" s="16">
        <f>-Q182+Q183</f>
        <v>-36.4600781021269</v>
      </c>
    </row>
    <row r="185" spans="1:17" x14ac:dyDescent="0.2">
      <c r="A185" s="5" t="s">
        <v>40</v>
      </c>
      <c r="B185" s="56"/>
      <c r="C185" s="14"/>
      <c r="D185" s="31" t="s">
        <v>4</v>
      </c>
      <c r="E185" s="14">
        <f>E183+10*E$27*LOG(E$28/E$26,10)</f>
        <v>95.212961169421931</v>
      </c>
      <c r="F185" s="14">
        <f>F183+10*F$27*LOG(F$28/F$26,10)</f>
        <v>99.728411104381649</v>
      </c>
      <c r="G185" s="14">
        <f>G183+10*G$27*LOG(G$28/G$26,10)</f>
        <v>112.67270091793284</v>
      </c>
      <c r="H185" s="16">
        <f>H183+10*H$27*LOG(H$28/H$26,10)</f>
        <v>120.69568187039806</v>
      </c>
      <c r="J185" s="5" t="s">
        <v>40</v>
      </c>
      <c r="K185" s="56"/>
      <c r="L185" s="14"/>
      <c r="M185" s="31" t="s">
        <v>4</v>
      </c>
      <c r="N185" s="14">
        <f>N183+10*N$27*LOG(N$28/N$26,10)</f>
        <v>95.212961169421931</v>
      </c>
      <c r="O185" s="14">
        <f>O183+10*O$27*LOG(O$28/O$26,10)</f>
        <v>99.728411104381649</v>
      </c>
      <c r="P185" s="14">
        <f>P183+10*P$27*LOG(P$28/P$26,10)</f>
        <v>112.67270091793284</v>
      </c>
      <c r="Q185" s="16">
        <f>Q183+10*Q$27*LOG(Q$28/Q$26,10)</f>
        <v>120.69568187039806</v>
      </c>
    </row>
    <row r="186" spans="1:17" x14ac:dyDescent="0.2">
      <c r="A186" s="5" t="s">
        <v>39</v>
      </c>
      <c r="B186" s="56"/>
      <c r="C186" s="14"/>
      <c r="D186" s="31" t="s">
        <v>4</v>
      </c>
      <c r="E186" s="14">
        <f>-E182+E185</f>
        <v>-32.319163968331509</v>
      </c>
      <c r="F186" s="14">
        <f>-F182+F185</f>
        <v>-27.80371403337179</v>
      </c>
      <c r="G186" s="14">
        <f>-G182+G185</f>
        <v>-14.859424219820596</v>
      </c>
      <c r="H186" s="16">
        <f>-H182+H185</f>
        <v>-6.8364432673553779</v>
      </c>
      <c r="J186" s="5" t="s">
        <v>39</v>
      </c>
      <c r="K186" s="56"/>
      <c r="L186" s="14"/>
      <c r="M186" s="31" t="s">
        <v>4</v>
      </c>
      <c r="N186" s="14">
        <f>-N182+N185</f>
        <v>-12.419163968331503</v>
      </c>
      <c r="O186" s="14">
        <f>-O182+O185</f>
        <v>-7.9037140333717844</v>
      </c>
      <c r="P186" s="14">
        <f>-P182+P185</f>
        <v>5.0405757801794095</v>
      </c>
      <c r="Q186" s="16">
        <f>-Q182+Q185</f>
        <v>13.063556732644628</v>
      </c>
    </row>
    <row r="187" spans="1:17" ht="12" thickBot="1" x14ac:dyDescent="0.25">
      <c r="A187" s="6" t="s">
        <v>43</v>
      </c>
      <c r="B187" s="57"/>
      <c r="C187" s="18"/>
      <c r="D187" s="34" t="s">
        <v>6</v>
      </c>
      <c r="E187" s="35">
        <f>IF(E186&lt;0,E$28*POWER(10,-E186/(10*E$29)),IF(E184&lt;0,E$26*POWER(10,-E184/(10*E$27)),0.3*POWER(10,E182/(10*E$25))/(4*PI()*$C$6)))</f>
        <v>722.46769758970345</v>
      </c>
      <c r="F187" s="35">
        <f>IF(F186&lt;0,F$28*POWER(10,-F186/(10*F$29)),IF(F184&lt;0,F$26*POWER(10,-F184/(10*F$27)),0.3*POWER(10,F182/(10*F$25))/(4*PI()*$C$6)))</f>
        <v>1380.1193673030161</v>
      </c>
      <c r="G187" s="35">
        <f>IF(G186&lt;0,G$28*POWER(10,-G186/(10*G$29)),IF(G184&lt;0,G$26*POWER(10,-G184/(10*G$27)),0.3*POWER(10,G182/(10*G$25))/(4*PI()*$C$6)))</f>
        <v>2887.9225311738123</v>
      </c>
      <c r="H187" s="36">
        <f>IF(H186&lt;0,H$28*POWER(10,-H186/(10*H$29)),IF(H184&lt;0,H$26*POWER(10,-H184/(10*H$27)),0.3*POWER(10,H182/(10*H$25))/(4*PI()*$C$6)))</f>
        <v>1834.4317527888286</v>
      </c>
      <c r="J187" s="6" t="s">
        <v>43</v>
      </c>
      <c r="K187" s="57"/>
      <c r="L187" s="18"/>
      <c r="M187" s="34" t="s">
        <v>6</v>
      </c>
      <c r="N187" s="35">
        <f>IF(N186&lt;0,N$28*POWER(10,-N186/(10*N$29)),IF(N184&lt;0,N$26*POWER(10,-N184/(10*N$27)),0.3*POWER(10,N182/(10*N$25))/(4*PI()*$C$6)))</f>
        <v>248.90162750112174</v>
      </c>
      <c r="O187" s="35">
        <f>IF(O186&lt;0,O$28*POWER(10,-O186/(10*O$29)),IF(O184&lt;0,O$26*POWER(10,-O184/(10*O$27)),0.3*POWER(10,O182/(10*O$25))/(4*PI()*$C$6)))</f>
        <v>413.26862938309171</v>
      </c>
      <c r="P187" s="35">
        <f>IF(P186&lt;0,P$28*POWER(10,-P186/(10*P$29)),IF(P184&lt;0,P$26*POWER(10,-P184/(10*P$27)),0.3*POWER(10,P182/(10*P$25))/(4*PI()*$C$6)))</f>
        <v>676.51805728556462</v>
      </c>
      <c r="Q187" s="36">
        <f>IF(Q186&lt;0,Q$28*POWER(10,-Q186/(10*Q$29)),IF(Q184&lt;0,Q$26*POWER(10,-Q184/(10*Q$27)),0.3*POWER(10,Q182/(10*Q$25))/(4*PI()*$C$6)))</f>
        <v>336.09691186984054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87"/>
  <sheetViews>
    <sheetView topLeftCell="A78" zoomScale="85" zoomScaleNormal="85" workbookViewId="0">
      <selection activeCell="R156" sqref="R156"/>
    </sheetView>
  </sheetViews>
  <sheetFormatPr defaultColWidth="11.5703125" defaultRowHeight="11.25" x14ac:dyDescent="0.2"/>
  <cols>
    <col min="1" max="1" width="45.28515625" style="1" customWidth="1"/>
    <col min="2" max="2" width="7.28515625" style="1" customWidth="1"/>
    <col min="3" max="3" width="6.5703125" style="37" customWidth="1"/>
    <col min="4" max="4" width="8.7109375" style="37" customWidth="1"/>
    <col min="5" max="5" width="7.5703125" style="37" customWidth="1"/>
    <col min="6" max="6" width="8.7109375" style="37" customWidth="1"/>
    <col min="7" max="7" width="7.42578125" style="37" customWidth="1"/>
    <col min="8" max="8" width="7.28515625" style="37" customWidth="1"/>
    <col min="9" max="9" width="11.5703125" style="1"/>
    <col min="10" max="10" width="44.7109375" style="1" customWidth="1"/>
    <col min="11" max="11" width="8.5703125" style="1" customWidth="1"/>
    <col min="12" max="12" width="7" style="1" customWidth="1"/>
    <col min="13" max="13" width="8.28515625" style="1" customWidth="1"/>
    <col min="14" max="14" width="8.85546875" style="1" customWidth="1"/>
    <col min="15" max="15" width="8.28515625" style="1" customWidth="1"/>
    <col min="16" max="16" width="7.42578125" style="1" customWidth="1"/>
    <col min="17" max="17" width="8.85546875" style="1" customWidth="1"/>
    <col min="18" max="16384" width="11.5703125" style="1"/>
  </cols>
  <sheetData>
    <row r="1" spans="1:17" x14ac:dyDescent="0.2">
      <c r="A1" s="45" t="s">
        <v>50</v>
      </c>
      <c r="B1" s="45" t="s">
        <v>65</v>
      </c>
      <c r="J1" s="45" t="s">
        <v>50</v>
      </c>
      <c r="K1" s="45" t="s">
        <v>65</v>
      </c>
    </row>
    <row r="2" spans="1:17" x14ac:dyDescent="0.2">
      <c r="A2" s="45"/>
      <c r="B2" s="45" t="s">
        <v>0</v>
      </c>
      <c r="J2" s="45"/>
      <c r="K2" s="45" t="s">
        <v>0</v>
      </c>
    </row>
    <row r="3" spans="1:17" x14ac:dyDescent="0.2">
      <c r="A3" s="45"/>
      <c r="B3" s="45" t="s">
        <v>53</v>
      </c>
      <c r="J3" s="45"/>
      <c r="K3" s="45" t="s">
        <v>55</v>
      </c>
    </row>
    <row r="4" spans="1:17" s="45" customFormat="1" x14ac:dyDescent="0.2">
      <c r="A4" s="45" t="s">
        <v>52</v>
      </c>
      <c r="B4" s="45" t="s">
        <v>57</v>
      </c>
      <c r="C4" s="46"/>
      <c r="D4" s="46"/>
      <c r="E4" s="46"/>
      <c r="F4" s="46"/>
      <c r="G4" s="46"/>
      <c r="H4" s="46"/>
      <c r="J4" s="45" t="s">
        <v>52</v>
      </c>
      <c r="K4" s="45" t="s">
        <v>57</v>
      </c>
    </row>
    <row r="5" spans="1:17" ht="12" thickBot="1" x14ac:dyDescent="0.25">
      <c r="L5" s="37"/>
      <c r="M5" s="37"/>
      <c r="N5" s="37"/>
      <c r="O5" s="37"/>
      <c r="P5" s="37"/>
      <c r="Q5" s="37"/>
    </row>
    <row r="6" spans="1:17" ht="12" thickBot="1" x14ac:dyDescent="0.25">
      <c r="A6" s="69" t="s">
        <v>8</v>
      </c>
      <c r="B6" s="70"/>
      <c r="C6" s="71">
        <v>5.76</v>
      </c>
      <c r="D6" s="71"/>
      <c r="E6" s="71" t="s">
        <v>9</v>
      </c>
      <c r="F6" s="71">
        <f>300000000/C6/10^9</f>
        <v>5.2083333333333336E-2</v>
      </c>
      <c r="G6" s="71"/>
      <c r="H6" s="72"/>
      <c r="J6" s="69" t="s">
        <v>8</v>
      </c>
      <c r="K6" s="70"/>
      <c r="L6" s="71">
        <v>5.76</v>
      </c>
      <c r="M6" s="71"/>
      <c r="N6" s="71" t="s">
        <v>9</v>
      </c>
      <c r="O6" s="71">
        <f>300000000/L6/10^9</f>
        <v>5.2083333333333336E-2</v>
      </c>
      <c r="P6" s="71"/>
      <c r="Q6" s="72"/>
    </row>
    <row r="7" spans="1:17" x14ac:dyDescent="0.2">
      <c r="A7" s="3" t="s">
        <v>10</v>
      </c>
      <c r="B7" s="54"/>
      <c r="C7" s="9" t="s">
        <v>11</v>
      </c>
      <c r="D7" s="9" t="s">
        <v>12</v>
      </c>
      <c r="E7" s="10" t="s">
        <v>13</v>
      </c>
      <c r="F7" s="10" t="s">
        <v>14</v>
      </c>
      <c r="G7" s="11" t="s">
        <v>15</v>
      </c>
      <c r="H7" s="12" t="s">
        <v>16</v>
      </c>
      <c r="J7" s="3" t="s">
        <v>10</v>
      </c>
      <c r="K7" s="54"/>
      <c r="L7" s="9" t="s">
        <v>11</v>
      </c>
      <c r="M7" s="9" t="s">
        <v>12</v>
      </c>
      <c r="N7" s="10" t="s">
        <v>13</v>
      </c>
      <c r="O7" s="10" t="s">
        <v>14</v>
      </c>
      <c r="P7" s="11" t="s">
        <v>15</v>
      </c>
      <c r="Q7" s="12" t="s">
        <v>16</v>
      </c>
    </row>
    <row r="8" spans="1:17" x14ac:dyDescent="0.2">
      <c r="A8" s="4" t="s">
        <v>17</v>
      </c>
      <c r="B8" s="55"/>
      <c r="C8" s="14"/>
      <c r="D8" s="31"/>
      <c r="E8" s="31"/>
      <c r="F8" s="31"/>
      <c r="G8" s="31"/>
      <c r="H8" s="15"/>
      <c r="J8" s="4" t="s">
        <v>17</v>
      </c>
      <c r="K8" s="55"/>
      <c r="L8" s="14"/>
      <c r="M8" s="31"/>
      <c r="N8" s="31"/>
      <c r="O8" s="31"/>
      <c r="P8" s="31"/>
      <c r="Q8" s="15"/>
    </row>
    <row r="9" spans="1:17" x14ac:dyDescent="0.2">
      <c r="A9" s="5" t="s">
        <v>18</v>
      </c>
      <c r="B9" s="56"/>
      <c r="C9" s="13">
        <v>1</v>
      </c>
      <c r="D9" s="31" t="s">
        <v>5</v>
      </c>
      <c r="E9" s="14">
        <f>C9</f>
        <v>1</v>
      </c>
      <c r="F9" s="14">
        <f>E9</f>
        <v>1</v>
      </c>
      <c r="G9" s="14">
        <f>F9</f>
        <v>1</v>
      </c>
      <c r="H9" s="15">
        <f>G9</f>
        <v>1</v>
      </c>
      <c r="J9" s="5" t="s">
        <v>18</v>
      </c>
      <c r="K9" s="56"/>
      <c r="L9" s="13">
        <v>1</v>
      </c>
      <c r="M9" s="31" t="s">
        <v>5</v>
      </c>
      <c r="N9" s="14">
        <f>L9</f>
        <v>1</v>
      </c>
      <c r="O9" s="14">
        <f>N9</f>
        <v>1</v>
      </c>
      <c r="P9" s="14">
        <f>O9</f>
        <v>1</v>
      </c>
      <c r="Q9" s="15">
        <f>P9</f>
        <v>1</v>
      </c>
    </row>
    <row r="10" spans="1:17" x14ac:dyDescent="0.2">
      <c r="A10" s="5" t="s">
        <v>19</v>
      </c>
      <c r="B10" s="56"/>
      <c r="C10" s="13">
        <v>26</v>
      </c>
      <c r="D10" s="31" t="s">
        <v>2</v>
      </c>
      <c r="E10" s="14">
        <f>$C10</f>
        <v>26</v>
      </c>
      <c r="F10" s="14">
        <f>$C10</f>
        <v>26</v>
      </c>
      <c r="G10" s="14">
        <f>$C10</f>
        <v>26</v>
      </c>
      <c r="H10" s="16">
        <f>$C10</f>
        <v>26</v>
      </c>
      <c r="J10" s="5" t="s">
        <v>19</v>
      </c>
      <c r="K10" s="56"/>
      <c r="L10" s="13">
        <v>26</v>
      </c>
      <c r="M10" s="31" t="s">
        <v>2</v>
      </c>
      <c r="N10" s="14">
        <f>$C10</f>
        <v>26</v>
      </c>
      <c r="O10" s="14">
        <f>$C10</f>
        <v>26</v>
      </c>
      <c r="P10" s="14">
        <f>$C10</f>
        <v>26</v>
      </c>
      <c r="Q10" s="16">
        <f>$C10</f>
        <v>26</v>
      </c>
    </row>
    <row r="11" spans="1:17" x14ac:dyDescent="0.2">
      <c r="A11" s="5" t="s">
        <v>20</v>
      </c>
      <c r="B11" s="56"/>
      <c r="C11" s="13">
        <v>0</v>
      </c>
      <c r="D11" s="31" t="s">
        <v>4</v>
      </c>
      <c r="E11" s="14">
        <f>$C11</f>
        <v>0</v>
      </c>
      <c r="F11" s="14">
        <f t="shared" ref="F11:H12" si="0">$C11</f>
        <v>0</v>
      </c>
      <c r="G11" s="14">
        <f t="shared" si="0"/>
        <v>0</v>
      </c>
      <c r="H11" s="16">
        <f t="shared" si="0"/>
        <v>0</v>
      </c>
      <c r="J11" s="5" t="s">
        <v>20</v>
      </c>
      <c r="K11" s="56"/>
      <c r="L11" s="13">
        <v>5</v>
      </c>
      <c r="M11" s="31" t="s">
        <v>4</v>
      </c>
      <c r="N11" s="14">
        <f>$L11</f>
        <v>5</v>
      </c>
      <c r="O11" s="14">
        <f t="shared" ref="O11:Q11" si="1">$L11</f>
        <v>5</v>
      </c>
      <c r="P11" s="14">
        <f t="shared" si="1"/>
        <v>5</v>
      </c>
      <c r="Q11" s="16">
        <f t="shared" si="1"/>
        <v>5</v>
      </c>
    </row>
    <row r="12" spans="1:17" x14ac:dyDescent="0.2">
      <c r="A12" s="5" t="s">
        <v>21</v>
      </c>
      <c r="B12" s="56"/>
      <c r="C12" s="13">
        <v>15</v>
      </c>
      <c r="D12" s="31" t="s">
        <v>4</v>
      </c>
      <c r="E12" s="14">
        <f>$C12</f>
        <v>15</v>
      </c>
      <c r="F12" s="14">
        <f t="shared" si="0"/>
        <v>15</v>
      </c>
      <c r="G12" s="14">
        <f t="shared" si="0"/>
        <v>15</v>
      </c>
      <c r="H12" s="16">
        <f t="shared" si="0"/>
        <v>15</v>
      </c>
      <c r="J12" s="5" t="s">
        <v>21</v>
      </c>
      <c r="K12" s="56"/>
      <c r="L12" s="13">
        <v>15</v>
      </c>
      <c r="M12" s="31" t="s">
        <v>4</v>
      </c>
      <c r="N12" s="14">
        <f>$C12</f>
        <v>15</v>
      </c>
      <c r="O12" s="14">
        <f t="shared" ref="O12:Q12" si="2">$C12</f>
        <v>15</v>
      </c>
      <c r="P12" s="14">
        <f t="shared" si="2"/>
        <v>15</v>
      </c>
      <c r="Q12" s="16">
        <f t="shared" si="2"/>
        <v>15</v>
      </c>
    </row>
    <row r="13" spans="1:17" x14ac:dyDescent="0.2">
      <c r="A13" s="5" t="s">
        <v>22</v>
      </c>
      <c r="B13" s="56" t="s">
        <v>48</v>
      </c>
      <c r="C13" s="17">
        <v>0</v>
      </c>
      <c r="D13" s="31" t="s">
        <v>3</v>
      </c>
      <c r="E13" s="14">
        <v>0</v>
      </c>
      <c r="F13" s="14">
        <v>0</v>
      </c>
      <c r="G13" s="14">
        <v>0</v>
      </c>
      <c r="H13" s="16">
        <v>0</v>
      </c>
      <c r="J13" s="5" t="s">
        <v>22</v>
      </c>
      <c r="K13" s="56"/>
      <c r="L13" s="17">
        <v>0</v>
      </c>
      <c r="M13" s="31" t="s">
        <v>3</v>
      </c>
      <c r="N13" s="14">
        <v>0</v>
      </c>
      <c r="O13" s="14">
        <v>0</v>
      </c>
      <c r="P13" s="14">
        <v>0</v>
      </c>
      <c r="Q13" s="16">
        <v>0</v>
      </c>
    </row>
    <row r="14" spans="1:17" ht="12" thickBot="1" x14ac:dyDescent="0.25">
      <c r="A14" s="6" t="s">
        <v>46</v>
      </c>
      <c r="B14" s="57" t="s">
        <v>47</v>
      </c>
      <c r="C14" s="18"/>
      <c r="D14" s="34" t="s">
        <v>2</v>
      </c>
      <c r="E14" s="18">
        <f>E10-SUM(E11:E13)</f>
        <v>11</v>
      </c>
      <c r="F14" s="18">
        <f t="shared" ref="F14:H14" si="3">F10-SUM(F11:F13)</f>
        <v>11</v>
      </c>
      <c r="G14" s="18">
        <f t="shared" si="3"/>
        <v>11</v>
      </c>
      <c r="H14" s="19">
        <f t="shared" si="3"/>
        <v>11</v>
      </c>
      <c r="J14" s="6" t="s">
        <v>23</v>
      </c>
      <c r="K14" s="57"/>
      <c r="L14" s="18"/>
      <c r="M14" s="34" t="s">
        <v>2</v>
      </c>
      <c r="N14" s="18">
        <f>N10-SUM(N11:N13)</f>
        <v>6</v>
      </c>
      <c r="O14" s="18">
        <f t="shared" ref="O14:Q14" si="4">O10-SUM(O11:O13)</f>
        <v>6</v>
      </c>
      <c r="P14" s="18">
        <f t="shared" si="4"/>
        <v>6</v>
      </c>
      <c r="Q14" s="19">
        <f t="shared" si="4"/>
        <v>6</v>
      </c>
    </row>
    <row r="15" spans="1:17" s="82" customFormat="1" ht="12" thickBot="1" x14ac:dyDescent="0.25">
      <c r="A15" s="75"/>
      <c r="B15" s="75"/>
      <c r="C15" s="78"/>
      <c r="D15" s="79"/>
      <c r="E15" s="20"/>
      <c r="F15" s="20"/>
      <c r="G15" s="20"/>
      <c r="H15" s="79"/>
      <c r="J15" s="75"/>
      <c r="K15" s="75"/>
      <c r="L15" s="78"/>
      <c r="M15" s="79"/>
      <c r="N15" s="20"/>
      <c r="O15" s="20"/>
      <c r="P15" s="20"/>
      <c r="Q15" s="79"/>
    </row>
    <row r="16" spans="1:17" x14ac:dyDescent="0.2">
      <c r="A16" s="7" t="s">
        <v>42</v>
      </c>
      <c r="B16" s="58"/>
      <c r="C16" s="21"/>
      <c r="D16" s="40"/>
      <c r="E16" s="21"/>
      <c r="F16" s="21"/>
      <c r="G16" s="21"/>
      <c r="H16" s="41"/>
      <c r="J16" s="7" t="s">
        <v>42</v>
      </c>
      <c r="K16" s="58"/>
      <c r="L16" s="21"/>
      <c r="M16" s="40"/>
      <c r="N16" s="21"/>
      <c r="O16" s="21"/>
      <c r="P16" s="21"/>
      <c r="Q16" s="41"/>
    </row>
    <row r="17" spans="1:17" x14ac:dyDescent="0.2">
      <c r="A17" s="4" t="s">
        <v>25</v>
      </c>
      <c r="B17" s="55"/>
      <c r="C17" s="22">
        <v>2.7000000000000001E-3</v>
      </c>
      <c r="D17" s="31" t="s">
        <v>5</v>
      </c>
      <c r="E17" s="51">
        <f t="shared" ref="E17:H19" si="5">$C17</f>
        <v>2.7000000000000001E-3</v>
      </c>
      <c r="F17" s="51">
        <f t="shared" si="5"/>
        <v>2.7000000000000001E-3</v>
      </c>
      <c r="G17" s="51">
        <f t="shared" si="5"/>
        <v>2.7000000000000001E-3</v>
      </c>
      <c r="H17" s="52">
        <f t="shared" si="5"/>
        <v>2.7000000000000001E-3</v>
      </c>
      <c r="J17" s="4" t="s">
        <v>25</v>
      </c>
      <c r="K17" s="55"/>
      <c r="L17" s="22">
        <v>2.7000000000000001E-3</v>
      </c>
      <c r="M17" s="31" t="s">
        <v>5</v>
      </c>
      <c r="N17" s="23">
        <f t="shared" ref="N17:Q19" si="6">$C17</f>
        <v>2.7000000000000001E-3</v>
      </c>
      <c r="O17" s="23">
        <f t="shared" si="6"/>
        <v>2.7000000000000001E-3</v>
      </c>
      <c r="P17" s="23">
        <f t="shared" si="6"/>
        <v>2.7000000000000001E-3</v>
      </c>
      <c r="Q17" s="24">
        <f t="shared" si="6"/>
        <v>2.7000000000000001E-3</v>
      </c>
    </row>
    <row r="18" spans="1:17" x14ac:dyDescent="0.2">
      <c r="A18" s="5" t="s">
        <v>26</v>
      </c>
      <c r="B18" s="56"/>
      <c r="C18" s="22">
        <v>-138</v>
      </c>
      <c r="D18" s="31" t="s">
        <v>2</v>
      </c>
      <c r="E18" s="14">
        <f t="shared" si="5"/>
        <v>-138</v>
      </c>
      <c r="F18" s="14">
        <f t="shared" si="5"/>
        <v>-138</v>
      </c>
      <c r="G18" s="14">
        <f t="shared" si="5"/>
        <v>-138</v>
      </c>
      <c r="H18" s="16">
        <f t="shared" si="5"/>
        <v>-138</v>
      </c>
      <c r="J18" s="5" t="s">
        <v>26</v>
      </c>
      <c r="K18" s="56"/>
      <c r="L18" s="22">
        <v>-138</v>
      </c>
      <c r="M18" s="31" t="s">
        <v>2</v>
      </c>
      <c r="N18" s="14">
        <f t="shared" si="6"/>
        <v>-138</v>
      </c>
      <c r="O18" s="14">
        <f t="shared" si="6"/>
        <v>-138</v>
      </c>
      <c r="P18" s="14">
        <f t="shared" si="6"/>
        <v>-138</v>
      </c>
      <c r="Q18" s="16">
        <f t="shared" si="6"/>
        <v>-138</v>
      </c>
    </row>
    <row r="19" spans="1:17" x14ac:dyDescent="0.2">
      <c r="A19" s="5" t="s">
        <v>27</v>
      </c>
      <c r="B19" s="56"/>
      <c r="C19" s="22">
        <v>27</v>
      </c>
      <c r="D19" s="31" t="s">
        <v>3</v>
      </c>
      <c r="E19" s="14">
        <f t="shared" si="5"/>
        <v>27</v>
      </c>
      <c r="F19" s="14">
        <f t="shared" si="5"/>
        <v>27</v>
      </c>
      <c r="G19" s="14">
        <f t="shared" si="5"/>
        <v>27</v>
      </c>
      <c r="H19" s="16">
        <f t="shared" si="5"/>
        <v>27</v>
      </c>
      <c r="J19" s="5" t="s">
        <v>27</v>
      </c>
      <c r="K19" s="56"/>
      <c r="L19" s="22">
        <v>27</v>
      </c>
      <c r="M19" s="31" t="s">
        <v>3</v>
      </c>
      <c r="N19" s="14">
        <f t="shared" si="6"/>
        <v>27</v>
      </c>
      <c r="O19" s="14">
        <f t="shared" si="6"/>
        <v>27</v>
      </c>
      <c r="P19" s="14">
        <f t="shared" si="6"/>
        <v>27</v>
      </c>
      <c r="Q19" s="16">
        <f t="shared" si="6"/>
        <v>27</v>
      </c>
    </row>
    <row r="20" spans="1:17" ht="12" thickBot="1" x14ac:dyDescent="0.25">
      <c r="A20" s="6" t="s">
        <v>28</v>
      </c>
      <c r="B20" s="57"/>
      <c r="C20" s="42"/>
      <c r="D20" s="34" t="s">
        <v>2</v>
      </c>
      <c r="E20" s="18">
        <f>E18-E19</f>
        <v>-165</v>
      </c>
      <c r="F20" s="18">
        <f t="shared" ref="F20:H20" si="7">F18-F19</f>
        <v>-165</v>
      </c>
      <c r="G20" s="18">
        <f t="shared" si="7"/>
        <v>-165</v>
      </c>
      <c r="H20" s="19">
        <f t="shared" si="7"/>
        <v>-165</v>
      </c>
      <c r="J20" s="6" t="s">
        <v>28</v>
      </c>
      <c r="K20" s="57"/>
      <c r="L20" s="42"/>
      <c r="M20" s="34" t="s">
        <v>2</v>
      </c>
      <c r="N20" s="18">
        <f>N18-N19</f>
        <v>-165</v>
      </c>
      <c r="O20" s="18">
        <f t="shared" ref="O20:Q20" si="8">O18-O19</f>
        <v>-165</v>
      </c>
      <c r="P20" s="18">
        <f t="shared" si="8"/>
        <v>-165</v>
      </c>
      <c r="Q20" s="19">
        <f t="shared" si="8"/>
        <v>-165</v>
      </c>
    </row>
    <row r="21" spans="1:17" s="82" customFormat="1" ht="12" thickBot="1" x14ac:dyDescent="0.25">
      <c r="A21" s="73"/>
      <c r="B21" s="73"/>
      <c r="C21" s="80"/>
      <c r="D21" s="81"/>
      <c r="E21" s="49"/>
      <c r="F21" s="49"/>
      <c r="G21" s="49"/>
      <c r="H21" s="49"/>
      <c r="J21" s="73"/>
      <c r="K21" s="73"/>
      <c r="L21" s="80"/>
      <c r="M21" s="81"/>
      <c r="N21" s="49"/>
      <c r="O21" s="49"/>
      <c r="P21" s="49"/>
      <c r="Q21" s="49"/>
    </row>
    <row r="22" spans="1:17" ht="12" thickBot="1" x14ac:dyDescent="0.25">
      <c r="A22" s="61" t="s">
        <v>7</v>
      </c>
      <c r="B22" s="62" t="s">
        <v>49</v>
      </c>
      <c r="C22" s="63"/>
      <c r="D22" s="64" t="s">
        <v>4</v>
      </c>
      <c r="E22" s="65">
        <f>10*LOG($C17/$C9)</f>
        <v>-25.686362358410125</v>
      </c>
      <c r="F22" s="65">
        <f t="shared" ref="F22:H22" si="9">10*LOG($C17/$C9)</f>
        <v>-25.686362358410125</v>
      </c>
      <c r="G22" s="65">
        <f t="shared" si="9"/>
        <v>-25.686362358410125</v>
      </c>
      <c r="H22" s="66">
        <f t="shared" si="9"/>
        <v>-25.686362358410125</v>
      </c>
      <c r="I22" s="53"/>
      <c r="J22" s="61" t="s">
        <v>7</v>
      </c>
      <c r="K22" s="62" t="s">
        <v>49</v>
      </c>
      <c r="L22" s="63"/>
      <c r="M22" s="64" t="s">
        <v>4</v>
      </c>
      <c r="N22" s="65">
        <f>10*LOG($C17/$C9)</f>
        <v>-25.686362358410125</v>
      </c>
      <c r="O22" s="65">
        <f t="shared" ref="O22:Q22" si="10">10*LOG($C17/$C9)</f>
        <v>-25.686362358410125</v>
      </c>
      <c r="P22" s="65">
        <f t="shared" si="10"/>
        <v>-25.686362358410125</v>
      </c>
      <c r="Q22" s="66">
        <f t="shared" si="10"/>
        <v>-25.686362358410125</v>
      </c>
    </row>
    <row r="23" spans="1:17" s="82" customFormat="1" ht="12" thickBot="1" x14ac:dyDescent="0.25">
      <c r="A23" s="75"/>
      <c r="B23" s="75"/>
      <c r="C23" s="20"/>
      <c r="D23" s="79"/>
      <c r="E23" s="20"/>
      <c r="F23" s="20"/>
      <c r="G23" s="20"/>
      <c r="H23" s="79"/>
      <c r="J23" s="75"/>
      <c r="K23" s="75"/>
      <c r="L23" s="20"/>
      <c r="M23" s="79"/>
      <c r="N23" s="20"/>
      <c r="O23" s="20"/>
      <c r="P23" s="20"/>
      <c r="Q23" s="79"/>
    </row>
    <row r="24" spans="1:17" x14ac:dyDescent="0.2">
      <c r="A24" s="7" t="s">
        <v>29</v>
      </c>
      <c r="B24" s="58"/>
      <c r="C24" s="25"/>
      <c r="D24" s="43"/>
      <c r="E24" s="25"/>
      <c r="F24" s="25"/>
      <c r="G24" s="25"/>
      <c r="H24" s="41"/>
      <c r="J24" s="7" t="s">
        <v>29</v>
      </c>
      <c r="K24" s="58"/>
      <c r="L24" s="25"/>
      <c r="M24" s="43"/>
      <c r="N24" s="25"/>
      <c r="O24" s="25"/>
      <c r="P24" s="25"/>
      <c r="Q24" s="41"/>
    </row>
    <row r="25" spans="1:17" x14ac:dyDescent="0.2">
      <c r="A25" s="5" t="s">
        <v>30</v>
      </c>
      <c r="B25" s="56"/>
      <c r="C25" s="26"/>
      <c r="D25" s="30"/>
      <c r="E25" s="23">
        <v>2</v>
      </c>
      <c r="F25" s="23">
        <v>2</v>
      </c>
      <c r="G25" s="23">
        <v>2</v>
      </c>
      <c r="H25" s="24">
        <v>2</v>
      </c>
      <c r="J25" s="5" t="s">
        <v>30</v>
      </c>
      <c r="K25" s="56"/>
      <c r="L25" s="26"/>
      <c r="M25" s="30"/>
      <c r="N25" s="23">
        <v>2</v>
      </c>
      <c r="O25" s="23">
        <v>2</v>
      </c>
      <c r="P25" s="23">
        <v>2</v>
      </c>
      <c r="Q25" s="24">
        <v>2</v>
      </c>
    </row>
    <row r="26" spans="1:17" x14ac:dyDescent="0.2">
      <c r="A26" s="5" t="s">
        <v>31</v>
      </c>
      <c r="B26" s="56"/>
      <c r="C26" s="26"/>
      <c r="D26" s="30"/>
      <c r="E26" s="14">
        <v>64</v>
      </c>
      <c r="F26" s="14">
        <v>128</v>
      </c>
      <c r="G26" s="14">
        <v>256</v>
      </c>
      <c r="H26" s="16">
        <v>15</v>
      </c>
      <c r="J26" s="5" t="s">
        <v>31</v>
      </c>
      <c r="K26" s="56"/>
      <c r="L26" s="26"/>
      <c r="M26" s="30"/>
      <c r="N26" s="14">
        <v>64</v>
      </c>
      <c r="O26" s="14">
        <v>128</v>
      </c>
      <c r="P26" s="14">
        <v>256</v>
      </c>
      <c r="Q26" s="16">
        <v>15</v>
      </c>
    </row>
    <row r="27" spans="1:17" x14ac:dyDescent="0.2">
      <c r="A27" s="5" t="s">
        <v>32</v>
      </c>
      <c r="B27" s="56"/>
      <c r="C27" s="26"/>
      <c r="D27" s="30"/>
      <c r="E27" s="23">
        <v>3.8</v>
      </c>
      <c r="F27" s="23">
        <v>3.3</v>
      </c>
      <c r="G27" s="23">
        <v>2.8</v>
      </c>
      <c r="H27" s="24">
        <v>2.7</v>
      </c>
      <c r="J27" s="5" t="s">
        <v>32</v>
      </c>
      <c r="K27" s="56"/>
      <c r="L27" s="26"/>
      <c r="M27" s="30"/>
      <c r="N27" s="23">
        <v>3.8</v>
      </c>
      <c r="O27" s="23">
        <v>3.3</v>
      </c>
      <c r="P27" s="23">
        <v>2.8</v>
      </c>
      <c r="Q27" s="24">
        <v>2.7</v>
      </c>
    </row>
    <row r="28" spans="1:17" x14ac:dyDescent="0.2">
      <c r="A28" s="5" t="s">
        <v>33</v>
      </c>
      <c r="B28" s="56"/>
      <c r="C28" s="26"/>
      <c r="D28" s="30"/>
      <c r="E28" s="14">
        <v>128</v>
      </c>
      <c r="F28" s="14">
        <v>256</v>
      </c>
      <c r="G28" s="14">
        <v>1024</v>
      </c>
      <c r="H28" s="16">
        <v>1024</v>
      </c>
      <c r="J28" s="5" t="s">
        <v>33</v>
      </c>
      <c r="K28" s="56"/>
      <c r="L28" s="26"/>
      <c r="M28" s="30"/>
      <c r="N28" s="14">
        <v>128</v>
      </c>
      <c r="O28" s="14">
        <v>256</v>
      </c>
      <c r="P28" s="14">
        <v>1024</v>
      </c>
      <c r="Q28" s="16">
        <v>1024</v>
      </c>
    </row>
    <row r="29" spans="1:17" ht="12" thickBot="1" x14ac:dyDescent="0.25">
      <c r="A29" s="8" t="s">
        <v>34</v>
      </c>
      <c r="B29" s="60"/>
      <c r="C29" s="18"/>
      <c r="D29" s="34"/>
      <c r="E29" s="27">
        <v>4.3</v>
      </c>
      <c r="F29" s="27">
        <v>3.8</v>
      </c>
      <c r="G29" s="27">
        <v>3.3</v>
      </c>
      <c r="H29" s="28">
        <v>2.7</v>
      </c>
      <c r="J29" s="8" t="s">
        <v>34</v>
      </c>
      <c r="K29" s="60"/>
      <c r="L29" s="18"/>
      <c r="M29" s="34"/>
      <c r="N29" s="27">
        <v>4.3</v>
      </c>
      <c r="O29" s="27">
        <v>3.8</v>
      </c>
      <c r="P29" s="27">
        <v>3.3</v>
      </c>
      <c r="Q29" s="28">
        <v>2.7</v>
      </c>
    </row>
    <row r="30" spans="1:17" s="82" customFormat="1" ht="12" thickBot="1" x14ac:dyDescent="0.25">
      <c r="A30" s="75"/>
      <c r="B30" s="75"/>
      <c r="C30" s="79"/>
      <c r="D30" s="79"/>
      <c r="E30" s="79"/>
      <c r="F30" s="79"/>
      <c r="G30" s="79"/>
      <c r="H30" s="79"/>
      <c r="J30" s="75"/>
      <c r="K30" s="75"/>
      <c r="L30" s="79"/>
      <c r="M30" s="79"/>
      <c r="N30" s="79"/>
      <c r="O30" s="79"/>
      <c r="P30" s="79"/>
      <c r="Q30" s="79"/>
    </row>
    <row r="31" spans="1:17" x14ac:dyDescent="0.2">
      <c r="A31" s="7" t="s">
        <v>35</v>
      </c>
      <c r="B31" s="58"/>
      <c r="C31" s="21"/>
      <c r="D31" s="40"/>
      <c r="E31" s="21"/>
      <c r="F31" s="21"/>
      <c r="G31" s="21"/>
      <c r="H31" s="41"/>
      <c r="J31" s="7" t="s">
        <v>35</v>
      </c>
      <c r="K31" s="58"/>
      <c r="L31" s="21"/>
      <c r="M31" s="40"/>
      <c r="N31" s="21"/>
      <c r="O31" s="21"/>
      <c r="P31" s="21"/>
      <c r="Q31" s="41"/>
    </row>
    <row r="32" spans="1:17" x14ac:dyDescent="0.2">
      <c r="A32" s="5" t="s">
        <v>61</v>
      </c>
      <c r="B32" s="56"/>
      <c r="C32" s="13">
        <v>0</v>
      </c>
      <c r="D32" s="31" t="s">
        <v>4</v>
      </c>
      <c r="E32" s="14">
        <f>$C$32</f>
        <v>0</v>
      </c>
      <c r="F32" s="14">
        <f>$C$32</f>
        <v>0</v>
      </c>
      <c r="G32" s="14">
        <f>$C$32</f>
        <v>0</v>
      </c>
      <c r="H32" s="16">
        <f>$C$32</f>
        <v>0</v>
      </c>
      <c r="J32" s="5" t="s">
        <v>61</v>
      </c>
      <c r="K32" s="56"/>
      <c r="L32" s="13">
        <v>0</v>
      </c>
      <c r="M32" s="31" t="s">
        <v>4</v>
      </c>
      <c r="N32" s="14">
        <f>$C$32</f>
        <v>0</v>
      </c>
      <c r="O32" s="14">
        <f>$C$32</f>
        <v>0</v>
      </c>
      <c r="P32" s="14">
        <f>$C$32</f>
        <v>0</v>
      </c>
      <c r="Q32" s="16">
        <f>$C$32</f>
        <v>0</v>
      </c>
    </row>
    <row r="33" spans="1:17" x14ac:dyDescent="0.2">
      <c r="A33" s="4" t="s">
        <v>37</v>
      </c>
      <c r="B33" s="55"/>
      <c r="C33" s="14"/>
      <c r="D33" s="30" t="s">
        <v>4</v>
      </c>
      <c r="E33" s="26">
        <f>E14+E22-E20+E32</f>
        <v>150.31363764158988</v>
      </c>
      <c r="F33" s="26">
        <f t="shared" ref="F33:H33" si="11">F14+F22-F20+F32</f>
        <v>150.31363764158988</v>
      </c>
      <c r="G33" s="26">
        <f t="shared" si="11"/>
        <v>150.31363764158988</v>
      </c>
      <c r="H33" s="29">
        <f t="shared" si="11"/>
        <v>150.31363764158988</v>
      </c>
      <c r="J33" s="4" t="s">
        <v>37</v>
      </c>
      <c r="K33" s="55"/>
      <c r="L33" s="14"/>
      <c r="M33" s="30" t="s">
        <v>4</v>
      </c>
      <c r="N33" s="26">
        <f>N14-N20+N22+N32</f>
        <v>145.31363764158988</v>
      </c>
      <c r="O33" s="26">
        <f t="shared" ref="O33:Q33" si="12">O14-O20+O22+O32</f>
        <v>145.31363764158988</v>
      </c>
      <c r="P33" s="26">
        <f t="shared" si="12"/>
        <v>145.31363764158988</v>
      </c>
      <c r="Q33" s="29">
        <f t="shared" si="12"/>
        <v>145.31363764158988</v>
      </c>
    </row>
    <row r="34" spans="1:17" x14ac:dyDescent="0.2">
      <c r="A34" s="5" t="s">
        <v>38</v>
      </c>
      <c r="B34" s="56"/>
      <c r="C34" s="14"/>
      <c r="D34" s="31" t="s">
        <v>4</v>
      </c>
      <c r="E34" s="14">
        <f>-10*E25*LOG(0.3/(4*PI()*E26*$C$6),10)</f>
        <v>83.773821334190643</v>
      </c>
      <c r="F34" s="14">
        <f>-10*F25*LOG(0.3/(4*PI()*F26*$C$6),10)</f>
        <v>89.794421247470268</v>
      </c>
      <c r="G34" s="14">
        <f>-10*G25*LOG(0.3/(4*PI()*G26*$C$6),10)</f>
        <v>95.815021160749893</v>
      </c>
      <c r="H34" s="16">
        <f>-10*H25*LOG(0.3/(4*PI()*H26*$C$6),10)</f>
        <v>71.172047035626534</v>
      </c>
      <c r="J34" s="5" t="s">
        <v>38</v>
      </c>
      <c r="K34" s="56"/>
      <c r="L34" s="14"/>
      <c r="M34" s="31" t="s">
        <v>4</v>
      </c>
      <c r="N34" s="14">
        <f>-10*N25*LOG(0.3/(4*PI()*N26*$C$6),10)</f>
        <v>83.773821334190643</v>
      </c>
      <c r="O34" s="14">
        <f>-10*O25*LOG(0.3/(4*PI()*O26*$C$6),10)</f>
        <v>89.794421247470268</v>
      </c>
      <c r="P34" s="14">
        <f>-10*P25*LOG(0.3/(4*PI()*P26*$C$6),10)</f>
        <v>95.815021160749893</v>
      </c>
      <c r="Q34" s="16">
        <f>-10*Q25*LOG(0.3/(4*PI()*Q26*$C$6),10)</f>
        <v>71.172047035626534</v>
      </c>
    </row>
    <row r="35" spans="1:17" x14ac:dyDescent="0.2">
      <c r="A35" s="5" t="s">
        <v>39</v>
      </c>
      <c r="B35" s="56"/>
      <c r="C35" s="14"/>
      <c r="D35" s="31" t="s">
        <v>4</v>
      </c>
      <c r="E35" s="14">
        <f>-E33+E34</f>
        <v>-66.539816307399235</v>
      </c>
      <c r="F35" s="14">
        <f>-F33+F34</f>
        <v>-60.51921639411961</v>
      </c>
      <c r="G35" s="14">
        <f>-G33+G34</f>
        <v>-54.498616480839985</v>
      </c>
      <c r="H35" s="16">
        <f>-H33+H34</f>
        <v>-79.141590605963344</v>
      </c>
      <c r="J35" s="5" t="s">
        <v>39</v>
      </c>
      <c r="K35" s="56"/>
      <c r="L35" s="14"/>
      <c r="M35" s="31" t="s">
        <v>4</v>
      </c>
      <c r="N35" s="14">
        <f>-N33+N34</f>
        <v>-61.539816307399235</v>
      </c>
      <c r="O35" s="14">
        <f>-O33+O34</f>
        <v>-55.51921639411961</v>
      </c>
      <c r="P35" s="14">
        <f>-P33+P34</f>
        <v>-49.498616480839985</v>
      </c>
      <c r="Q35" s="16">
        <f>-Q33+Q34</f>
        <v>-74.141590605963344</v>
      </c>
    </row>
    <row r="36" spans="1:17" x14ac:dyDescent="0.2">
      <c r="A36" s="5" t="s">
        <v>40</v>
      </c>
      <c r="B36" s="56"/>
      <c r="C36" s="14"/>
      <c r="D36" s="31" t="s">
        <v>4</v>
      </c>
      <c r="E36" s="14">
        <f>E34+10*E27*LOG(E28/E26,10)</f>
        <v>95.212961169421931</v>
      </c>
      <c r="F36" s="14">
        <f>F34+10*F27*LOG(F28/F26,10)</f>
        <v>99.728411104381649</v>
      </c>
      <c r="G36" s="14">
        <f>G34+10*G27*LOG(G28/G26,10)</f>
        <v>112.67270091793284</v>
      </c>
      <c r="H36" s="16">
        <f>H34+10*H27*LOG(H28/H26,10)</f>
        <v>120.69568187039806</v>
      </c>
      <c r="J36" s="5" t="s">
        <v>40</v>
      </c>
      <c r="K36" s="56"/>
      <c r="L36" s="14"/>
      <c r="M36" s="31" t="s">
        <v>4</v>
      </c>
      <c r="N36" s="14">
        <f>N34+10*N27*LOG(N28/N26,10)</f>
        <v>95.212961169421931</v>
      </c>
      <c r="O36" s="14">
        <f>O34+10*O27*LOG(O28/O26,10)</f>
        <v>99.728411104381649</v>
      </c>
      <c r="P36" s="14">
        <f>P34+10*P27*LOG(P28/P26,10)</f>
        <v>112.67270091793284</v>
      </c>
      <c r="Q36" s="16">
        <f>Q34+10*Q27*LOG(Q28/Q26,10)</f>
        <v>120.69568187039806</v>
      </c>
    </row>
    <row r="37" spans="1:17" x14ac:dyDescent="0.2">
      <c r="A37" s="5" t="s">
        <v>39</v>
      </c>
      <c r="B37" s="56"/>
      <c r="C37" s="14"/>
      <c r="D37" s="31" t="s">
        <v>4</v>
      </c>
      <c r="E37" s="14">
        <f>-E33+E36</f>
        <v>-55.100676472167947</v>
      </c>
      <c r="F37" s="14">
        <f>-F33+F36</f>
        <v>-50.585226537208229</v>
      </c>
      <c r="G37" s="14">
        <f>-G33+G36</f>
        <v>-37.640936723657035</v>
      </c>
      <c r="H37" s="16">
        <f>-H33+H36</f>
        <v>-29.617955771191816</v>
      </c>
      <c r="J37" s="5" t="s">
        <v>39</v>
      </c>
      <c r="K37" s="56"/>
      <c r="L37" s="14"/>
      <c r="M37" s="31" t="s">
        <v>4</v>
      </c>
      <c r="N37" s="14">
        <f>-N33+N36</f>
        <v>-50.100676472167947</v>
      </c>
      <c r="O37" s="14">
        <f>-O33+O36</f>
        <v>-45.585226537208229</v>
      </c>
      <c r="P37" s="14">
        <f>-P33+P36</f>
        <v>-32.640936723657035</v>
      </c>
      <c r="Q37" s="16">
        <f>-Q33+Q36</f>
        <v>-24.617955771191816</v>
      </c>
    </row>
    <row r="38" spans="1:17" x14ac:dyDescent="0.2">
      <c r="A38" s="4" t="s">
        <v>43</v>
      </c>
      <c r="B38" s="55"/>
      <c r="C38" s="26"/>
      <c r="D38" s="30" t="s">
        <v>6</v>
      </c>
      <c r="E38" s="32">
        <f>IF(E37&lt;0,E$28*POWER(10,-E37/(10*E$29)),IF(E35&lt;0,E$26*POWER(10,-E35/(10*E$27)),0.3*POWER(10,E33/(10*E$25))/(4*PI()*$C$6)))</f>
        <v>2446.9272101856141</v>
      </c>
      <c r="F38" s="32">
        <f>IF(F37&lt;0,F$28*POWER(10,-F37/(10*F$29)),IF(F35&lt;0,F$26*POWER(10,-F35/(10*F$27)),0.3*POWER(10,F33/(10*F$25))/(4*PI()*$C$6)))</f>
        <v>5488.2026269263552</v>
      </c>
      <c r="G38" s="32">
        <f>IF(G37&lt;0,G$28*POWER(10,-G37/(10*G$29)),IF(G35&lt;0,G$26*POWER(10,-G35/(10*G$27)),0.3*POWER(10,G33/(10*G$25))/(4*PI()*$C$6)))</f>
        <v>14155.799502120335</v>
      </c>
      <c r="H38" s="33">
        <f>IF(H37&lt;0,H$28*POWER(10,-H37/(10*H$29)),IF(H35&lt;0,H$26*POWER(10,-H35/(10*H$27)),0.3*POWER(10,H33/(10*H$25))/(4*PI()*$C$6)))</f>
        <v>12801.512408101769</v>
      </c>
      <c r="J38" s="4" t="s">
        <v>43</v>
      </c>
      <c r="K38" s="55"/>
      <c r="L38" s="26"/>
      <c r="M38" s="30" t="s">
        <v>6</v>
      </c>
      <c r="N38" s="32">
        <f>IF(N37&lt;0,N$28*POWER(10,-N37/(10*N$29)),IF(N35&lt;0,N$26*POWER(10,-N35/(10*N$27)),0.3*POWER(10,N33/(10*N$25))/(4*PI()*$C$6)))</f>
        <v>1872.1557694907985</v>
      </c>
      <c r="O38" s="32">
        <f>IF(O37&lt;0,O$28*POWER(10,-O37/(10*O$29)),IF(O35&lt;0,O$26*POWER(10,-O35/(10*O$27)),0.3*POWER(10,O33/(10*O$25))/(4*PI()*$C$6)))</f>
        <v>4053.6961266538901</v>
      </c>
      <c r="P38" s="32">
        <f>IF(P37&lt;0,P$28*POWER(10,-P37/(10*P$29)),IF(P35&lt;0,P$26*POWER(10,-P35/(10*P$27)),0.3*POWER(10,P33/(10*P$25))/(4*PI()*$C$6)))</f>
        <v>9986.636703762837</v>
      </c>
      <c r="Q38" s="33">
        <f>IF(Q37&lt;0,Q$28*POWER(10,-Q37/(10*Q$29)),IF(Q35&lt;0,Q$26*POWER(10,-Q35/(10*Q$27)),0.3*POWER(10,Q33/(10*Q$25))/(4*PI()*$C$6)))</f>
        <v>8357.4944394702852</v>
      </c>
    </row>
    <row r="39" spans="1:17" x14ac:dyDescent="0.2">
      <c r="A39" s="5" t="s">
        <v>44</v>
      </c>
      <c r="B39" s="56"/>
      <c r="C39" s="14"/>
      <c r="D39" s="31"/>
      <c r="E39" s="14"/>
      <c r="F39" s="14"/>
      <c r="G39" s="14"/>
      <c r="H39" s="16"/>
      <c r="J39" s="5" t="s">
        <v>44</v>
      </c>
      <c r="K39" s="56"/>
      <c r="L39" s="14"/>
      <c r="M39" s="31"/>
      <c r="N39" s="14"/>
      <c r="O39" s="14"/>
      <c r="P39" s="14"/>
      <c r="Q39" s="16"/>
    </row>
    <row r="40" spans="1:17" x14ac:dyDescent="0.2">
      <c r="A40" s="5" t="s">
        <v>41</v>
      </c>
      <c r="B40" s="56"/>
      <c r="C40" s="17">
        <v>30</v>
      </c>
      <c r="D40" s="31" t="s">
        <v>4</v>
      </c>
      <c r="E40" s="14">
        <f>$C40</f>
        <v>30</v>
      </c>
      <c r="F40" s="14">
        <f>$C40</f>
        <v>30</v>
      </c>
      <c r="G40" s="14">
        <f>$C40</f>
        <v>30</v>
      </c>
      <c r="H40" s="16">
        <f>$C40</f>
        <v>30</v>
      </c>
      <c r="J40" s="5" t="s">
        <v>41</v>
      </c>
      <c r="K40" s="56"/>
      <c r="L40" s="17">
        <v>30</v>
      </c>
      <c r="M40" s="31" t="s">
        <v>4</v>
      </c>
      <c r="N40" s="14">
        <f>$C40</f>
        <v>30</v>
      </c>
      <c r="O40" s="14">
        <f>$C40</f>
        <v>30</v>
      </c>
      <c r="P40" s="14">
        <f>$C40</f>
        <v>30</v>
      </c>
      <c r="Q40" s="16">
        <f>$C40</f>
        <v>30</v>
      </c>
    </row>
    <row r="41" spans="1:17" x14ac:dyDescent="0.2">
      <c r="A41" s="4" t="s">
        <v>37</v>
      </c>
      <c r="B41" s="55"/>
      <c r="C41" s="44"/>
      <c r="D41" s="30" t="s">
        <v>4</v>
      </c>
      <c r="E41" s="26">
        <f>E33-E40</f>
        <v>120.31363764158988</v>
      </c>
      <c r="F41" s="26">
        <f t="shared" ref="F41:H41" si="13">F33-F40</f>
        <v>120.31363764158988</v>
      </c>
      <c r="G41" s="26">
        <f t="shared" si="13"/>
        <v>120.31363764158988</v>
      </c>
      <c r="H41" s="29">
        <f t="shared" si="13"/>
        <v>120.31363764158988</v>
      </c>
      <c r="J41" s="4" t="s">
        <v>37</v>
      </c>
      <c r="K41" s="55"/>
      <c r="L41" s="44"/>
      <c r="M41" s="30" t="s">
        <v>4</v>
      </c>
      <c r="N41" s="26">
        <f>N33-N40</f>
        <v>115.31363764158988</v>
      </c>
      <c r="O41" s="26">
        <f t="shared" ref="O41:Q41" si="14">O33-O40</f>
        <v>115.31363764158988</v>
      </c>
      <c r="P41" s="26">
        <f t="shared" si="14"/>
        <v>115.31363764158988</v>
      </c>
      <c r="Q41" s="29">
        <f t="shared" si="14"/>
        <v>115.31363764158988</v>
      </c>
    </row>
    <row r="42" spans="1:17" x14ac:dyDescent="0.2">
      <c r="A42" s="5" t="s">
        <v>38</v>
      </c>
      <c r="B42" s="56"/>
      <c r="C42" s="14"/>
      <c r="D42" s="31" t="s">
        <v>4</v>
      </c>
      <c r="E42" s="14">
        <f>-10*E$25*LOG(0.3/(4*PI()*E$26*$C$6),10)</f>
        <v>83.773821334190643</v>
      </c>
      <c r="F42" s="14">
        <f>-10*F$25*LOG(0.3/(4*PI()*F$26*$C$6),10)</f>
        <v>89.794421247470268</v>
      </c>
      <c r="G42" s="14">
        <f>-10*G$25*LOG(0.3/(4*PI()*G$26*$C$6),10)</f>
        <v>95.815021160749893</v>
      </c>
      <c r="H42" s="16">
        <f>-10*H$25*LOG(0.3/(4*PI()*H$26*$C$6),10)</f>
        <v>71.172047035626534</v>
      </c>
      <c r="J42" s="5" t="s">
        <v>38</v>
      </c>
      <c r="K42" s="56"/>
      <c r="L42" s="14"/>
      <c r="M42" s="31" t="s">
        <v>4</v>
      </c>
      <c r="N42" s="14">
        <f>-10*N$25*LOG(0.3/(4*PI()*N$26*$C$6),10)</f>
        <v>83.773821334190643</v>
      </c>
      <c r="O42" s="14">
        <f>-10*O$25*LOG(0.3/(4*PI()*O$26*$C$6),10)</f>
        <v>89.794421247470268</v>
      </c>
      <c r="P42" s="14">
        <f>-10*P$25*LOG(0.3/(4*PI()*P$26*$C$6),10)</f>
        <v>95.815021160749893</v>
      </c>
      <c r="Q42" s="16">
        <f>-10*Q$25*LOG(0.3/(4*PI()*Q$26*$C$6),10)</f>
        <v>71.172047035626534</v>
      </c>
    </row>
    <row r="43" spans="1:17" x14ac:dyDescent="0.2">
      <c r="A43" s="5" t="s">
        <v>39</v>
      </c>
      <c r="B43" s="56"/>
      <c r="C43" s="14"/>
      <c r="D43" s="31" t="s">
        <v>4</v>
      </c>
      <c r="E43" s="14">
        <f>-E41+E42</f>
        <v>-36.539816307399235</v>
      </c>
      <c r="F43" s="14">
        <f>-F41+F42</f>
        <v>-30.51921639411961</v>
      </c>
      <c r="G43" s="14">
        <f>-G41+G42</f>
        <v>-24.498616480839985</v>
      </c>
      <c r="H43" s="16">
        <f>-H41+H42</f>
        <v>-49.141590605963344</v>
      </c>
      <c r="J43" s="5" t="s">
        <v>39</v>
      </c>
      <c r="K43" s="56"/>
      <c r="L43" s="14"/>
      <c r="M43" s="31" t="s">
        <v>4</v>
      </c>
      <c r="N43" s="14">
        <f>-N41+N42</f>
        <v>-31.539816307399235</v>
      </c>
      <c r="O43" s="14">
        <f>-O41+O42</f>
        <v>-25.51921639411961</v>
      </c>
      <c r="P43" s="14">
        <f>-P41+P42</f>
        <v>-19.498616480839985</v>
      </c>
      <c r="Q43" s="16">
        <f>-Q41+Q42</f>
        <v>-44.141590605963344</v>
      </c>
    </row>
    <row r="44" spans="1:17" x14ac:dyDescent="0.2">
      <c r="A44" s="5" t="s">
        <v>40</v>
      </c>
      <c r="B44" s="56"/>
      <c r="C44" s="14"/>
      <c r="D44" s="31" t="s">
        <v>4</v>
      </c>
      <c r="E44" s="14">
        <f>E42+10*E$27*LOG(E$28/E$26,10)</f>
        <v>95.212961169421931</v>
      </c>
      <c r="F44" s="14">
        <f>F42+10*F$27*LOG(F$28/F$26,10)</f>
        <v>99.728411104381649</v>
      </c>
      <c r="G44" s="14">
        <f>G42+10*G$27*LOG(G$28/G$26,10)</f>
        <v>112.67270091793284</v>
      </c>
      <c r="H44" s="16">
        <f>H42+10*H$27*LOG(H$28/H$26,10)</f>
        <v>120.69568187039806</v>
      </c>
      <c r="J44" s="5" t="s">
        <v>40</v>
      </c>
      <c r="K44" s="56"/>
      <c r="L44" s="14"/>
      <c r="M44" s="31" t="s">
        <v>4</v>
      </c>
      <c r="N44" s="14">
        <f>N42+10*N$27*LOG(N$28/N$26,10)</f>
        <v>95.212961169421931</v>
      </c>
      <c r="O44" s="14">
        <f>O42+10*O$27*LOG(O$28/O$26,10)</f>
        <v>99.728411104381649</v>
      </c>
      <c r="P44" s="14">
        <f>P42+10*P$27*LOG(P$28/P$26,10)</f>
        <v>112.67270091793284</v>
      </c>
      <c r="Q44" s="16">
        <f>Q42+10*Q$27*LOG(Q$28/Q$26,10)</f>
        <v>120.69568187039806</v>
      </c>
    </row>
    <row r="45" spans="1:17" x14ac:dyDescent="0.2">
      <c r="A45" s="5" t="s">
        <v>39</v>
      </c>
      <c r="B45" s="56"/>
      <c r="C45" s="14"/>
      <c r="D45" s="31" t="s">
        <v>4</v>
      </c>
      <c r="E45" s="14">
        <f>-E41+E44</f>
        <v>-25.100676472167947</v>
      </c>
      <c r="F45" s="14">
        <f>-F41+F44</f>
        <v>-20.585226537208229</v>
      </c>
      <c r="G45" s="14">
        <f>-G41+G44</f>
        <v>-7.6409367236570347</v>
      </c>
      <c r="H45" s="16">
        <f>-H41+H44</f>
        <v>0.38204422880818356</v>
      </c>
      <c r="J45" s="5" t="s">
        <v>39</v>
      </c>
      <c r="K45" s="56"/>
      <c r="L45" s="14"/>
      <c r="M45" s="31" t="s">
        <v>4</v>
      </c>
      <c r="N45" s="14">
        <f>-N41+N44</f>
        <v>-20.100676472167947</v>
      </c>
      <c r="O45" s="14">
        <f>-O41+O44</f>
        <v>-15.585226537208229</v>
      </c>
      <c r="P45" s="14">
        <f>-P41+P44</f>
        <v>-2.6409367236570347</v>
      </c>
      <c r="Q45" s="16">
        <f>-Q41+Q44</f>
        <v>5.3820442288081836</v>
      </c>
    </row>
    <row r="46" spans="1:17" ht="12" thickBot="1" x14ac:dyDescent="0.25">
      <c r="A46" s="6" t="s">
        <v>43</v>
      </c>
      <c r="B46" s="57"/>
      <c r="C46" s="18"/>
      <c r="D46" s="34" t="s">
        <v>6</v>
      </c>
      <c r="E46" s="35">
        <f>IF(E45&lt;0,E$28*POWER(10,-E45/(10*E$29)),IF(E43&lt;0,E$26*POWER(10,-E43/(10*E$27)),0.3*POWER(10,E41/(10*E$25))/(4*PI()*$C$6)))</f>
        <v>490.84755472228835</v>
      </c>
      <c r="F46" s="35">
        <f>IF(F45&lt;0,F$28*POWER(10,-F45/(10*F$29)),IF(F43&lt;0,F$26*POWER(10,-F43/(10*F$27)),0.3*POWER(10,F41/(10*F$25))/(4*PI()*$C$6)))</f>
        <v>891.16157655574489</v>
      </c>
      <c r="G46" s="35">
        <f>IF(G45&lt;0,G$28*POWER(10,-G45/(10*G$29)),IF(G43&lt;0,G$26*POWER(10,-G43/(10*G$27)),0.3*POWER(10,G41/(10*G$25))/(4*PI()*$C$6)))</f>
        <v>1745.1931260384674</v>
      </c>
      <c r="H46" s="36">
        <f>IF(H45&lt;0,H$28*POWER(10,-H45/(10*H$29)),IF(H43&lt;0,H$26*POWER(10,-H43/(10*H$27)),0.3*POWER(10,H41/(10*H$25))/(4*PI()*$C$6)))</f>
        <v>991.17461409850148</v>
      </c>
      <c r="J46" s="6" t="s">
        <v>43</v>
      </c>
      <c r="K46" s="57"/>
      <c r="L46" s="18"/>
      <c r="M46" s="34" t="s">
        <v>6</v>
      </c>
      <c r="N46" s="35">
        <f>IF(N45&lt;0,N$28*POWER(10,-N45/(10*N$29)),IF(N43&lt;0,N$26*POWER(10,-N43/(10*N$27)),0.3*POWER(10,N41/(10*N$25))/(4*PI()*$C$6)))</f>
        <v>375.5498233411181</v>
      </c>
      <c r="O46" s="35">
        <f>IF(O45&lt;0,O$28*POWER(10,-O45/(10*O$29)),IF(O43&lt;0,O$26*POWER(10,-O43/(10*O$27)),0.3*POWER(10,O41/(10*O$25))/(4*PI()*$C$6)))</f>
        <v>658.22974782000074</v>
      </c>
      <c r="P46" s="35">
        <f>IF(P45&lt;0,P$28*POWER(10,-P45/(10*P$29)),IF(P43&lt;0,P$26*POWER(10,-P43/(10*P$27)),0.3*POWER(10,P41/(10*P$25))/(4*PI()*$C$6)))</f>
        <v>1231.1992498226473</v>
      </c>
      <c r="Q46" s="36">
        <f>IF(Q45&lt;0,Q$28*POWER(10,-Q45/(10*Q$29)),IF(Q43&lt;0,Q$26*POWER(10,-Q43/(10*Q$27)),0.3*POWER(10,Q41/(10*Q$25))/(4*PI()*$C$6)))</f>
        <v>647.09044226913022</v>
      </c>
    </row>
    <row r="48" spans="1:17" x14ac:dyDescent="0.2">
      <c r="A48" s="45" t="s">
        <v>50</v>
      </c>
      <c r="B48" s="45" t="s">
        <v>66</v>
      </c>
      <c r="J48" s="45" t="s">
        <v>50</v>
      </c>
      <c r="K48" s="45" t="s">
        <v>66</v>
      </c>
    </row>
    <row r="49" spans="1:17" x14ac:dyDescent="0.2">
      <c r="A49" s="45"/>
      <c r="B49" s="45" t="s">
        <v>0</v>
      </c>
      <c r="J49" s="45"/>
      <c r="K49" s="45" t="s">
        <v>0</v>
      </c>
    </row>
    <row r="50" spans="1:17" x14ac:dyDescent="0.2">
      <c r="A50" s="45"/>
      <c r="B50" s="45" t="s">
        <v>53</v>
      </c>
      <c r="J50" s="45"/>
      <c r="K50" s="45" t="s">
        <v>55</v>
      </c>
    </row>
    <row r="51" spans="1:17" s="45" customFormat="1" x14ac:dyDescent="0.2">
      <c r="A51" s="45" t="s">
        <v>52</v>
      </c>
      <c r="B51" s="45" t="s">
        <v>57</v>
      </c>
      <c r="C51" s="46"/>
      <c r="D51" s="46"/>
      <c r="E51" s="46"/>
      <c r="F51" s="46"/>
      <c r="G51" s="46"/>
      <c r="H51" s="46"/>
      <c r="J51" s="45" t="s">
        <v>52</v>
      </c>
      <c r="K51" s="45" t="s">
        <v>57</v>
      </c>
    </row>
    <row r="52" spans="1:17" ht="12" thickBot="1" x14ac:dyDescent="0.25">
      <c r="L52" s="37"/>
      <c r="M52" s="37"/>
      <c r="N52" s="37"/>
      <c r="O52" s="37"/>
      <c r="P52" s="37"/>
      <c r="Q52" s="37"/>
    </row>
    <row r="53" spans="1:17" ht="12" thickBot="1" x14ac:dyDescent="0.25">
      <c r="A53" s="69" t="s">
        <v>8</v>
      </c>
      <c r="B53" s="70"/>
      <c r="C53" s="71">
        <v>5.76</v>
      </c>
      <c r="D53" s="71"/>
      <c r="E53" s="71" t="s">
        <v>9</v>
      </c>
      <c r="F53" s="71">
        <f>300000000/C53/10^9</f>
        <v>5.2083333333333336E-2</v>
      </c>
      <c r="G53" s="71"/>
      <c r="H53" s="72"/>
      <c r="J53" s="69" t="s">
        <v>8</v>
      </c>
      <c r="K53" s="70"/>
      <c r="L53" s="71">
        <v>5.76</v>
      </c>
      <c r="M53" s="71"/>
      <c r="N53" s="71" t="s">
        <v>9</v>
      </c>
      <c r="O53" s="71">
        <f>300000000/L53/10^9</f>
        <v>5.2083333333333336E-2</v>
      </c>
      <c r="P53" s="71"/>
      <c r="Q53" s="72"/>
    </row>
    <row r="54" spans="1:17" x14ac:dyDescent="0.2">
      <c r="A54" s="3" t="s">
        <v>10</v>
      </c>
      <c r="B54" s="54"/>
      <c r="C54" s="9" t="s">
        <v>11</v>
      </c>
      <c r="D54" s="9" t="s">
        <v>12</v>
      </c>
      <c r="E54" s="10" t="s">
        <v>13</v>
      </c>
      <c r="F54" s="10" t="s">
        <v>14</v>
      </c>
      <c r="G54" s="11" t="s">
        <v>15</v>
      </c>
      <c r="H54" s="12" t="s">
        <v>16</v>
      </c>
      <c r="J54" s="3" t="s">
        <v>10</v>
      </c>
      <c r="K54" s="54"/>
      <c r="L54" s="9" t="s">
        <v>11</v>
      </c>
      <c r="M54" s="9" t="s">
        <v>12</v>
      </c>
      <c r="N54" s="10" t="s">
        <v>13</v>
      </c>
      <c r="O54" s="10" t="s">
        <v>14</v>
      </c>
      <c r="P54" s="11" t="s">
        <v>15</v>
      </c>
      <c r="Q54" s="12" t="s">
        <v>16</v>
      </c>
    </row>
    <row r="55" spans="1:17" x14ac:dyDescent="0.2">
      <c r="A55" s="4" t="s">
        <v>62</v>
      </c>
      <c r="B55" s="55"/>
      <c r="C55" s="14"/>
      <c r="D55" s="31"/>
      <c r="E55" s="31"/>
      <c r="F55" s="31"/>
      <c r="G55" s="31"/>
      <c r="H55" s="15"/>
      <c r="J55" s="4" t="s">
        <v>62</v>
      </c>
      <c r="K55" s="55"/>
      <c r="L55" s="14"/>
      <c r="M55" s="31"/>
      <c r="N55" s="31"/>
      <c r="O55" s="31"/>
      <c r="P55" s="31"/>
      <c r="Q55" s="15"/>
    </row>
    <row r="56" spans="1:17" x14ac:dyDescent="0.2">
      <c r="A56" s="5" t="s">
        <v>18</v>
      </c>
      <c r="B56" s="56"/>
      <c r="C56" s="13">
        <v>20</v>
      </c>
      <c r="D56" s="31" t="s">
        <v>5</v>
      </c>
      <c r="E56" s="14">
        <f>C56</f>
        <v>20</v>
      </c>
      <c r="F56" s="14">
        <f>E56</f>
        <v>20</v>
      </c>
      <c r="G56" s="14">
        <f>F56</f>
        <v>20</v>
      </c>
      <c r="H56" s="15">
        <f>G56</f>
        <v>20</v>
      </c>
      <c r="J56" s="5" t="s">
        <v>18</v>
      </c>
      <c r="K56" s="56"/>
      <c r="L56" s="13">
        <v>20</v>
      </c>
      <c r="M56" s="31" t="s">
        <v>5</v>
      </c>
      <c r="N56" s="14">
        <f>L56</f>
        <v>20</v>
      </c>
      <c r="O56" s="14">
        <f>N56</f>
        <v>20</v>
      </c>
      <c r="P56" s="14">
        <f>O56</f>
        <v>20</v>
      </c>
      <c r="Q56" s="15">
        <f>P56</f>
        <v>20</v>
      </c>
    </row>
    <row r="57" spans="1:17" x14ac:dyDescent="0.2">
      <c r="A57" s="5" t="s">
        <v>19</v>
      </c>
      <c r="B57" s="56"/>
      <c r="C57" s="13">
        <v>26</v>
      </c>
      <c r="D57" s="31" t="s">
        <v>2</v>
      </c>
      <c r="E57" s="14">
        <f>$C57</f>
        <v>26</v>
      </c>
      <c r="F57" s="14">
        <f>$C57</f>
        <v>26</v>
      </c>
      <c r="G57" s="14">
        <f>$C57</f>
        <v>26</v>
      </c>
      <c r="H57" s="16">
        <f>$C57</f>
        <v>26</v>
      </c>
      <c r="J57" s="5" t="s">
        <v>19</v>
      </c>
      <c r="K57" s="56"/>
      <c r="L57" s="13">
        <v>26</v>
      </c>
      <c r="M57" s="31" t="s">
        <v>2</v>
      </c>
      <c r="N57" s="14">
        <f>$C57</f>
        <v>26</v>
      </c>
      <c r="O57" s="14">
        <f>$C57</f>
        <v>26</v>
      </c>
      <c r="P57" s="14">
        <f>$C57</f>
        <v>26</v>
      </c>
      <c r="Q57" s="16">
        <f>$C57</f>
        <v>26</v>
      </c>
    </row>
    <row r="58" spans="1:17" x14ac:dyDescent="0.2">
      <c r="A58" s="5" t="s">
        <v>20</v>
      </c>
      <c r="B58" s="56"/>
      <c r="C58" s="13">
        <v>0</v>
      </c>
      <c r="D58" s="31" t="s">
        <v>4</v>
      </c>
      <c r="E58" s="14">
        <f>$C58</f>
        <v>0</v>
      </c>
      <c r="F58" s="14">
        <f t="shared" ref="F58:H59" si="15">$C58</f>
        <v>0</v>
      </c>
      <c r="G58" s="14">
        <f t="shared" si="15"/>
        <v>0</v>
      </c>
      <c r="H58" s="16">
        <f t="shared" si="15"/>
        <v>0</v>
      </c>
      <c r="J58" s="5" t="s">
        <v>20</v>
      </c>
      <c r="K58" s="56"/>
      <c r="L58" s="13">
        <v>8.9</v>
      </c>
      <c r="M58" s="31" t="s">
        <v>4</v>
      </c>
      <c r="N58" s="14">
        <f>$L58</f>
        <v>8.9</v>
      </c>
      <c r="O58" s="14">
        <f t="shared" ref="O58:Q58" si="16">$L58</f>
        <v>8.9</v>
      </c>
      <c r="P58" s="14">
        <f t="shared" si="16"/>
        <v>8.9</v>
      </c>
      <c r="Q58" s="16">
        <f t="shared" si="16"/>
        <v>8.9</v>
      </c>
    </row>
    <row r="59" spans="1:17" x14ac:dyDescent="0.2">
      <c r="A59" s="5" t="s">
        <v>21</v>
      </c>
      <c r="B59" s="56"/>
      <c r="C59" s="13">
        <v>15</v>
      </c>
      <c r="D59" s="31" t="s">
        <v>4</v>
      </c>
      <c r="E59" s="14">
        <f>$C59</f>
        <v>15</v>
      </c>
      <c r="F59" s="14">
        <f t="shared" si="15"/>
        <v>15</v>
      </c>
      <c r="G59" s="14">
        <f t="shared" si="15"/>
        <v>15</v>
      </c>
      <c r="H59" s="16">
        <f t="shared" si="15"/>
        <v>15</v>
      </c>
      <c r="J59" s="5" t="s">
        <v>21</v>
      </c>
      <c r="K59" s="56"/>
      <c r="L59" s="13">
        <v>15</v>
      </c>
      <c r="M59" s="31" t="s">
        <v>4</v>
      </c>
      <c r="N59" s="14">
        <f>$C59</f>
        <v>15</v>
      </c>
      <c r="O59" s="14">
        <f t="shared" ref="O59:Q59" si="17">$C59</f>
        <v>15</v>
      </c>
      <c r="P59" s="14">
        <f t="shared" si="17"/>
        <v>15</v>
      </c>
      <c r="Q59" s="16">
        <f t="shared" si="17"/>
        <v>15</v>
      </c>
    </row>
    <row r="60" spans="1:17" x14ac:dyDescent="0.2">
      <c r="A60" s="5" t="s">
        <v>22</v>
      </c>
      <c r="B60" s="56" t="s">
        <v>48</v>
      </c>
      <c r="C60" s="17">
        <v>0</v>
      </c>
      <c r="D60" s="31" t="s">
        <v>3</v>
      </c>
      <c r="E60" s="14">
        <v>0</v>
      </c>
      <c r="F60" s="14">
        <v>0</v>
      </c>
      <c r="G60" s="14">
        <v>0</v>
      </c>
      <c r="H60" s="16">
        <v>0</v>
      </c>
      <c r="J60" s="5" t="s">
        <v>22</v>
      </c>
      <c r="K60" s="56"/>
      <c r="L60" s="17">
        <v>0</v>
      </c>
      <c r="M60" s="31" t="s">
        <v>3</v>
      </c>
      <c r="N60" s="14">
        <v>0</v>
      </c>
      <c r="O60" s="14">
        <v>0</v>
      </c>
      <c r="P60" s="14">
        <v>0</v>
      </c>
      <c r="Q60" s="16">
        <v>0</v>
      </c>
    </row>
    <row r="61" spans="1:17" ht="12" thickBot="1" x14ac:dyDescent="0.25">
      <c r="A61" s="6" t="s">
        <v>46</v>
      </c>
      <c r="B61" s="57" t="s">
        <v>47</v>
      </c>
      <c r="C61" s="18"/>
      <c r="D61" s="34" t="s">
        <v>2</v>
      </c>
      <c r="E61" s="18">
        <f>E57-SUM(E58:E60)</f>
        <v>11</v>
      </c>
      <c r="F61" s="18">
        <f t="shared" ref="F61:H61" si="18">F57-SUM(F58:F60)</f>
        <v>11</v>
      </c>
      <c r="G61" s="18">
        <f t="shared" si="18"/>
        <v>11</v>
      </c>
      <c r="H61" s="19">
        <f t="shared" si="18"/>
        <v>11</v>
      </c>
      <c r="J61" s="6" t="s">
        <v>23</v>
      </c>
      <c r="K61" s="57"/>
      <c r="L61" s="18"/>
      <c r="M61" s="34" t="s">
        <v>2</v>
      </c>
      <c r="N61" s="18">
        <f>N57-SUM(N58:N60)</f>
        <v>2.1000000000000014</v>
      </c>
      <c r="O61" s="18">
        <f t="shared" ref="O61:Q61" si="19">O57-SUM(O58:O60)</f>
        <v>2.1000000000000014</v>
      </c>
      <c r="P61" s="18">
        <f t="shared" si="19"/>
        <v>2.1000000000000014</v>
      </c>
      <c r="Q61" s="19">
        <f t="shared" si="19"/>
        <v>2.1000000000000014</v>
      </c>
    </row>
    <row r="62" spans="1:17" s="82" customFormat="1" ht="12" thickBot="1" x14ac:dyDescent="0.25">
      <c r="A62" s="75"/>
      <c r="B62" s="75"/>
      <c r="C62" s="78"/>
      <c r="D62" s="79"/>
      <c r="E62" s="20"/>
      <c r="F62" s="20"/>
      <c r="G62" s="20"/>
      <c r="H62" s="79"/>
      <c r="J62" s="75"/>
      <c r="K62" s="75"/>
      <c r="L62" s="78"/>
      <c r="M62" s="79"/>
      <c r="N62" s="20"/>
      <c r="O62" s="20"/>
      <c r="P62" s="20"/>
      <c r="Q62" s="79"/>
    </row>
    <row r="63" spans="1:17" x14ac:dyDescent="0.2">
      <c r="A63" s="7" t="s">
        <v>42</v>
      </c>
      <c r="B63" s="58"/>
      <c r="C63" s="21"/>
      <c r="D63" s="40"/>
      <c r="E63" s="21"/>
      <c r="F63" s="21"/>
      <c r="G63" s="21"/>
      <c r="H63" s="41"/>
      <c r="J63" s="7" t="s">
        <v>42</v>
      </c>
      <c r="K63" s="58"/>
      <c r="L63" s="21"/>
      <c r="M63" s="40"/>
      <c r="N63" s="21"/>
      <c r="O63" s="21"/>
      <c r="P63" s="21"/>
      <c r="Q63" s="41"/>
    </row>
    <row r="64" spans="1:17" x14ac:dyDescent="0.2">
      <c r="A64" s="4" t="s">
        <v>25</v>
      </c>
      <c r="B64" s="55"/>
      <c r="C64" s="22">
        <v>2.7000000000000001E-3</v>
      </c>
      <c r="D64" s="31" t="s">
        <v>5</v>
      </c>
      <c r="E64" s="51">
        <f t="shared" ref="E64:H66" si="20">$C64</f>
        <v>2.7000000000000001E-3</v>
      </c>
      <c r="F64" s="51">
        <f t="shared" si="20"/>
        <v>2.7000000000000001E-3</v>
      </c>
      <c r="G64" s="51">
        <f t="shared" si="20"/>
        <v>2.7000000000000001E-3</v>
      </c>
      <c r="H64" s="52">
        <f t="shared" si="20"/>
        <v>2.7000000000000001E-3</v>
      </c>
      <c r="J64" s="4" t="s">
        <v>25</v>
      </c>
      <c r="K64" s="55"/>
      <c r="L64" s="22">
        <v>2.7000000000000001E-3</v>
      </c>
      <c r="M64" s="31" t="s">
        <v>5</v>
      </c>
      <c r="N64" s="23">
        <f t="shared" ref="N64:Q66" si="21">$C64</f>
        <v>2.7000000000000001E-3</v>
      </c>
      <c r="O64" s="23">
        <f t="shared" si="21"/>
        <v>2.7000000000000001E-3</v>
      </c>
      <c r="P64" s="23">
        <f t="shared" si="21"/>
        <v>2.7000000000000001E-3</v>
      </c>
      <c r="Q64" s="24">
        <f t="shared" si="21"/>
        <v>2.7000000000000001E-3</v>
      </c>
    </row>
    <row r="65" spans="1:17" x14ac:dyDescent="0.2">
      <c r="A65" s="5" t="s">
        <v>26</v>
      </c>
      <c r="B65" s="56"/>
      <c r="C65" s="22">
        <v>-138</v>
      </c>
      <c r="D65" s="31" t="s">
        <v>2</v>
      </c>
      <c r="E65" s="14">
        <f t="shared" si="20"/>
        <v>-138</v>
      </c>
      <c r="F65" s="14">
        <f t="shared" si="20"/>
        <v>-138</v>
      </c>
      <c r="G65" s="14">
        <f t="shared" si="20"/>
        <v>-138</v>
      </c>
      <c r="H65" s="16">
        <f t="shared" si="20"/>
        <v>-138</v>
      </c>
      <c r="J65" s="5" t="s">
        <v>26</v>
      </c>
      <c r="K65" s="56"/>
      <c r="L65" s="22">
        <v>-138</v>
      </c>
      <c r="M65" s="31" t="s">
        <v>2</v>
      </c>
      <c r="N65" s="14">
        <f t="shared" si="21"/>
        <v>-138</v>
      </c>
      <c r="O65" s="14">
        <f t="shared" si="21"/>
        <v>-138</v>
      </c>
      <c r="P65" s="14">
        <f t="shared" si="21"/>
        <v>-138</v>
      </c>
      <c r="Q65" s="16">
        <f t="shared" si="21"/>
        <v>-138</v>
      </c>
    </row>
    <row r="66" spans="1:17" x14ac:dyDescent="0.2">
      <c r="A66" s="5" t="s">
        <v>27</v>
      </c>
      <c r="B66" s="56"/>
      <c r="C66" s="22">
        <v>27</v>
      </c>
      <c r="D66" s="31" t="s">
        <v>3</v>
      </c>
      <c r="E66" s="14">
        <f t="shared" si="20"/>
        <v>27</v>
      </c>
      <c r="F66" s="14">
        <f t="shared" si="20"/>
        <v>27</v>
      </c>
      <c r="G66" s="14">
        <f t="shared" si="20"/>
        <v>27</v>
      </c>
      <c r="H66" s="16">
        <f t="shared" si="20"/>
        <v>27</v>
      </c>
      <c r="J66" s="5" t="s">
        <v>27</v>
      </c>
      <c r="K66" s="56"/>
      <c r="L66" s="22">
        <v>27</v>
      </c>
      <c r="M66" s="31" t="s">
        <v>3</v>
      </c>
      <c r="N66" s="14">
        <f t="shared" si="21"/>
        <v>27</v>
      </c>
      <c r="O66" s="14">
        <f t="shared" si="21"/>
        <v>27</v>
      </c>
      <c r="P66" s="14">
        <f t="shared" si="21"/>
        <v>27</v>
      </c>
      <c r="Q66" s="16">
        <f t="shared" si="21"/>
        <v>27</v>
      </c>
    </row>
    <row r="67" spans="1:17" ht="12" thickBot="1" x14ac:dyDescent="0.25">
      <c r="A67" s="6" t="s">
        <v>28</v>
      </c>
      <c r="B67" s="57"/>
      <c r="C67" s="42"/>
      <c r="D67" s="34" t="s">
        <v>2</v>
      </c>
      <c r="E67" s="18">
        <f>E65-E66</f>
        <v>-165</v>
      </c>
      <c r="F67" s="18">
        <f t="shared" ref="F67:H67" si="22">F65-F66</f>
        <v>-165</v>
      </c>
      <c r="G67" s="18">
        <f t="shared" si="22"/>
        <v>-165</v>
      </c>
      <c r="H67" s="19">
        <f t="shared" si="22"/>
        <v>-165</v>
      </c>
      <c r="J67" s="6" t="s">
        <v>28</v>
      </c>
      <c r="K67" s="57"/>
      <c r="L67" s="42"/>
      <c r="M67" s="34" t="s">
        <v>2</v>
      </c>
      <c r="N67" s="18">
        <f>N65-N66</f>
        <v>-165</v>
      </c>
      <c r="O67" s="18">
        <f t="shared" ref="O67:Q67" si="23">O65-O66</f>
        <v>-165</v>
      </c>
      <c r="P67" s="18">
        <f t="shared" si="23"/>
        <v>-165</v>
      </c>
      <c r="Q67" s="19">
        <f t="shared" si="23"/>
        <v>-165</v>
      </c>
    </row>
    <row r="68" spans="1:17" s="82" customFormat="1" ht="12" thickBot="1" x14ac:dyDescent="0.25">
      <c r="A68" s="73"/>
      <c r="B68" s="73"/>
      <c r="C68" s="80"/>
      <c r="D68" s="81"/>
      <c r="E68" s="49"/>
      <c r="F68" s="49"/>
      <c r="G68" s="49"/>
      <c r="H68" s="49"/>
      <c r="J68" s="73"/>
      <c r="K68" s="73"/>
      <c r="L68" s="80"/>
      <c r="M68" s="81"/>
      <c r="N68" s="49"/>
      <c r="O68" s="49"/>
      <c r="P68" s="49"/>
      <c r="Q68" s="49"/>
    </row>
    <row r="69" spans="1:17" ht="12" thickBot="1" x14ac:dyDescent="0.25">
      <c r="A69" s="61" t="s">
        <v>7</v>
      </c>
      <c r="B69" s="62" t="s">
        <v>49</v>
      </c>
      <c r="C69" s="63"/>
      <c r="D69" s="64" t="s">
        <v>4</v>
      </c>
      <c r="E69" s="65">
        <f>10*LOG($C64/$C56)</f>
        <v>-38.696662315049942</v>
      </c>
      <c r="F69" s="65">
        <f t="shared" ref="F69:H69" si="24">10*LOG($C64/$C56)</f>
        <v>-38.696662315049942</v>
      </c>
      <c r="G69" s="65">
        <f t="shared" si="24"/>
        <v>-38.696662315049942</v>
      </c>
      <c r="H69" s="66">
        <f t="shared" si="24"/>
        <v>-38.696662315049942</v>
      </c>
      <c r="I69" s="53"/>
      <c r="J69" s="61" t="s">
        <v>7</v>
      </c>
      <c r="K69" s="62" t="s">
        <v>49</v>
      </c>
      <c r="L69" s="63"/>
      <c r="M69" s="64" t="s">
        <v>4</v>
      </c>
      <c r="N69" s="65">
        <f>10*LOG($C64/$C56)</f>
        <v>-38.696662315049942</v>
      </c>
      <c r="O69" s="65">
        <f t="shared" ref="O69:Q69" si="25">10*LOG($C64/$C56)</f>
        <v>-38.696662315049942</v>
      </c>
      <c r="P69" s="65">
        <f t="shared" si="25"/>
        <v>-38.696662315049942</v>
      </c>
      <c r="Q69" s="66">
        <f t="shared" si="25"/>
        <v>-38.696662315049942</v>
      </c>
    </row>
    <row r="70" spans="1:17" s="82" customFormat="1" ht="12" thickBot="1" x14ac:dyDescent="0.25">
      <c r="A70" s="75"/>
      <c r="B70" s="75"/>
      <c r="C70" s="20"/>
      <c r="D70" s="79"/>
      <c r="E70" s="20"/>
      <c r="F70" s="20"/>
      <c r="G70" s="20"/>
      <c r="H70" s="79"/>
      <c r="J70" s="75"/>
      <c r="K70" s="75"/>
      <c r="L70" s="20"/>
      <c r="M70" s="79"/>
      <c r="N70" s="20"/>
      <c r="O70" s="20"/>
      <c r="P70" s="20"/>
      <c r="Q70" s="79"/>
    </row>
    <row r="71" spans="1:17" x14ac:dyDescent="0.2">
      <c r="A71" s="7" t="s">
        <v>29</v>
      </c>
      <c r="B71" s="58"/>
      <c r="C71" s="25"/>
      <c r="D71" s="43"/>
      <c r="E71" s="25"/>
      <c r="F71" s="25"/>
      <c r="G71" s="25"/>
      <c r="H71" s="41"/>
      <c r="J71" s="7" t="s">
        <v>29</v>
      </c>
      <c r="K71" s="58"/>
      <c r="L71" s="25"/>
      <c r="M71" s="43"/>
      <c r="N71" s="25"/>
      <c r="O71" s="25"/>
      <c r="P71" s="25"/>
      <c r="Q71" s="41"/>
    </row>
    <row r="72" spans="1:17" x14ac:dyDescent="0.2">
      <c r="A72" s="5" t="s">
        <v>30</v>
      </c>
      <c r="B72" s="56"/>
      <c r="C72" s="26"/>
      <c r="D72" s="30"/>
      <c r="E72" s="23">
        <v>2</v>
      </c>
      <c r="F72" s="23">
        <v>2</v>
      </c>
      <c r="G72" s="23">
        <v>2</v>
      </c>
      <c r="H72" s="24">
        <v>2</v>
      </c>
      <c r="J72" s="5" t="s">
        <v>30</v>
      </c>
      <c r="K72" s="56"/>
      <c r="L72" s="26"/>
      <c r="M72" s="30"/>
      <c r="N72" s="23">
        <v>2</v>
      </c>
      <c r="O72" s="23">
        <v>2</v>
      </c>
      <c r="P72" s="23">
        <v>2</v>
      </c>
      <c r="Q72" s="24">
        <v>2</v>
      </c>
    </row>
    <row r="73" spans="1:17" x14ac:dyDescent="0.2">
      <c r="A73" s="5" t="s">
        <v>31</v>
      </c>
      <c r="B73" s="56"/>
      <c r="C73" s="26"/>
      <c r="D73" s="30"/>
      <c r="E73" s="14">
        <v>64</v>
      </c>
      <c r="F73" s="14">
        <v>128</v>
      </c>
      <c r="G73" s="14">
        <v>256</v>
      </c>
      <c r="H73" s="16">
        <v>15</v>
      </c>
      <c r="J73" s="5" t="s">
        <v>31</v>
      </c>
      <c r="K73" s="56"/>
      <c r="L73" s="26"/>
      <c r="M73" s="30"/>
      <c r="N73" s="14">
        <v>64</v>
      </c>
      <c r="O73" s="14">
        <v>128</v>
      </c>
      <c r="P73" s="14">
        <v>256</v>
      </c>
      <c r="Q73" s="16">
        <v>15</v>
      </c>
    </row>
    <row r="74" spans="1:17" x14ac:dyDescent="0.2">
      <c r="A74" s="5" t="s">
        <v>32</v>
      </c>
      <c r="B74" s="56"/>
      <c r="C74" s="26"/>
      <c r="D74" s="30"/>
      <c r="E74" s="23">
        <v>3.8</v>
      </c>
      <c r="F74" s="23">
        <v>3.3</v>
      </c>
      <c r="G74" s="23">
        <v>2.8</v>
      </c>
      <c r="H74" s="24">
        <v>2.7</v>
      </c>
      <c r="J74" s="5" t="s">
        <v>32</v>
      </c>
      <c r="K74" s="56"/>
      <c r="L74" s="26"/>
      <c r="M74" s="30"/>
      <c r="N74" s="23">
        <v>3.8</v>
      </c>
      <c r="O74" s="23">
        <v>3.3</v>
      </c>
      <c r="P74" s="23">
        <v>2.8</v>
      </c>
      <c r="Q74" s="24">
        <v>2.7</v>
      </c>
    </row>
    <row r="75" spans="1:17" x14ac:dyDescent="0.2">
      <c r="A75" s="5" t="s">
        <v>33</v>
      </c>
      <c r="B75" s="56"/>
      <c r="C75" s="26"/>
      <c r="D75" s="30"/>
      <c r="E75" s="14">
        <v>128</v>
      </c>
      <c r="F75" s="14">
        <v>256</v>
      </c>
      <c r="G75" s="14">
        <v>1024</v>
      </c>
      <c r="H75" s="16">
        <v>1024</v>
      </c>
      <c r="J75" s="5" t="s">
        <v>33</v>
      </c>
      <c r="K75" s="56"/>
      <c r="L75" s="26"/>
      <c r="M75" s="30"/>
      <c r="N75" s="14">
        <v>128</v>
      </c>
      <c r="O75" s="14">
        <v>256</v>
      </c>
      <c r="P75" s="14">
        <v>1024</v>
      </c>
      <c r="Q75" s="16">
        <v>1024</v>
      </c>
    </row>
    <row r="76" spans="1:17" ht="12" thickBot="1" x14ac:dyDescent="0.25">
      <c r="A76" s="8" t="s">
        <v>34</v>
      </c>
      <c r="B76" s="60"/>
      <c r="C76" s="18"/>
      <c r="D76" s="34"/>
      <c r="E76" s="27">
        <v>4.3</v>
      </c>
      <c r="F76" s="27">
        <v>3.8</v>
      </c>
      <c r="G76" s="27">
        <v>3.3</v>
      </c>
      <c r="H76" s="28">
        <v>2.7</v>
      </c>
      <c r="J76" s="8" t="s">
        <v>34</v>
      </c>
      <c r="K76" s="60"/>
      <c r="L76" s="18"/>
      <c r="M76" s="34"/>
      <c r="N76" s="27">
        <v>4.3</v>
      </c>
      <c r="O76" s="27">
        <v>3.8</v>
      </c>
      <c r="P76" s="27">
        <v>3.3</v>
      </c>
      <c r="Q76" s="28">
        <v>2.7</v>
      </c>
    </row>
    <row r="77" spans="1:17" s="82" customFormat="1" ht="12" thickBot="1" x14ac:dyDescent="0.25">
      <c r="A77" s="75"/>
      <c r="B77" s="75"/>
      <c r="C77" s="79"/>
      <c r="D77" s="79"/>
      <c r="E77" s="79"/>
      <c r="F77" s="79"/>
      <c r="G77" s="79"/>
      <c r="H77" s="79"/>
      <c r="J77" s="75"/>
      <c r="K77" s="75"/>
      <c r="L77" s="79"/>
      <c r="M77" s="79"/>
      <c r="N77" s="79"/>
      <c r="O77" s="79"/>
      <c r="P77" s="79"/>
      <c r="Q77" s="79"/>
    </row>
    <row r="78" spans="1:17" x14ac:dyDescent="0.2">
      <c r="A78" s="7" t="s">
        <v>35</v>
      </c>
      <c r="B78" s="58"/>
      <c r="C78" s="21"/>
      <c r="D78" s="40"/>
      <c r="E78" s="21"/>
      <c r="F78" s="21"/>
      <c r="G78" s="21"/>
      <c r="H78" s="41"/>
      <c r="J78" s="7" t="s">
        <v>35</v>
      </c>
      <c r="K78" s="58"/>
      <c r="L78" s="21"/>
      <c r="M78" s="40"/>
      <c r="N78" s="21"/>
      <c r="O78" s="21"/>
      <c r="P78" s="21"/>
      <c r="Q78" s="41"/>
    </row>
    <row r="79" spans="1:17" x14ac:dyDescent="0.2">
      <c r="A79" s="5" t="s">
        <v>61</v>
      </c>
      <c r="B79" s="56"/>
      <c r="C79" s="13">
        <v>0</v>
      </c>
      <c r="D79" s="31" t="s">
        <v>4</v>
      </c>
      <c r="E79" s="14">
        <f>$C$32</f>
        <v>0</v>
      </c>
      <c r="F79" s="14">
        <f>$C$32</f>
        <v>0</v>
      </c>
      <c r="G79" s="14">
        <f>$C$32</f>
        <v>0</v>
      </c>
      <c r="H79" s="16">
        <f>$C$32</f>
        <v>0</v>
      </c>
      <c r="J79" s="5" t="s">
        <v>61</v>
      </c>
      <c r="K79" s="56"/>
      <c r="L79" s="13">
        <v>0</v>
      </c>
      <c r="M79" s="31" t="s">
        <v>4</v>
      </c>
      <c r="N79" s="14">
        <f>$C$32</f>
        <v>0</v>
      </c>
      <c r="O79" s="14">
        <f>$C$32</f>
        <v>0</v>
      </c>
      <c r="P79" s="14">
        <f>$C$32</f>
        <v>0</v>
      </c>
      <c r="Q79" s="16">
        <f>$C$32</f>
        <v>0</v>
      </c>
    </row>
    <row r="80" spans="1:17" x14ac:dyDescent="0.2">
      <c r="A80" s="4" t="s">
        <v>37</v>
      </c>
      <c r="B80" s="55"/>
      <c r="C80" s="14"/>
      <c r="D80" s="30" t="s">
        <v>4</v>
      </c>
      <c r="E80" s="26">
        <f>E61+E69-E67+E79</f>
        <v>137.30333768495007</v>
      </c>
      <c r="F80" s="26">
        <f t="shared" ref="F80:H80" si="26">F61+F69-F67+F79</f>
        <v>137.30333768495007</v>
      </c>
      <c r="G80" s="26">
        <f t="shared" si="26"/>
        <v>137.30333768495007</v>
      </c>
      <c r="H80" s="29">
        <f t="shared" si="26"/>
        <v>137.30333768495007</v>
      </c>
      <c r="J80" s="4" t="s">
        <v>37</v>
      </c>
      <c r="K80" s="55"/>
      <c r="L80" s="14"/>
      <c r="M80" s="30" t="s">
        <v>4</v>
      </c>
      <c r="N80" s="26">
        <f>N61-N67+N69+N79</f>
        <v>128.40333768495006</v>
      </c>
      <c r="O80" s="26">
        <f t="shared" ref="O80:Q80" si="27">O61-O67+O69+O79</f>
        <v>128.40333768495006</v>
      </c>
      <c r="P80" s="26">
        <f t="shared" si="27"/>
        <v>128.40333768495006</v>
      </c>
      <c r="Q80" s="29">
        <f t="shared" si="27"/>
        <v>128.40333768495006</v>
      </c>
    </row>
    <row r="81" spans="1:17" x14ac:dyDescent="0.2">
      <c r="A81" s="5" t="s">
        <v>38</v>
      </c>
      <c r="B81" s="56"/>
      <c r="C81" s="14"/>
      <c r="D81" s="31" t="s">
        <v>4</v>
      </c>
      <c r="E81" s="14">
        <f>-10*E72*LOG(0.3/(4*PI()*E73*$C$6),10)</f>
        <v>83.773821334190643</v>
      </c>
      <c r="F81" s="14">
        <f>-10*F72*LOG(0.3/(4*PI()*F73*$C$6),10)</f>
        <v>89.794421247470268</v>
      </c>
      <c r="G81" s="14">
        <f>-10*G72*LOG(0.3/(4*PI()*G73*$C$6),10)</f>
        <v>95.815021160749893</v>
      </c>
      <c r="H81" s="16">
        <f>-10*H72*LOG(0.3/(4*PI()*H73*$C$6),10)</f>
        <v>71.172047035626534</v>
      </c>
      <c r="J81" s="5" t="s">
        <v>38</v>
      </c>
      <c r="K81" s="56"/>
      <c r="L81" s="14"/>
      <c r="M81" s="31" t="s">
        <v>4</v>
      </c>
      <c r="N81" s="14">
        <f>-10*N72*LOG(0.3/(4*PI()*N73*$C$6),10)</f>
        <v>83.773821334190643</v>
      </c>
      <c r="O81" s="14">
        <f>-10*O72*LOG(0.3/(4*PI()*O73*$C$6),10)</f>
        <v>89.794421247470268</v>
      </c>
      <c r="P81" s="14">
        <f>-10*P72*LOG(0.3/(4*PI()*P73*$C$6),10)</f>
        <v>95.815021160749893</v>
      </c>
      <c r="Q81" s="16">
        <f>-10*Q72*LOG(0.3/(4*PI()*Q73*$C$6),10)</f>
        <v>71.172047035626534</v>
      </c>
    </row>
    <row r="82" spans="1:17" x14ac:dyDescent="0.2">
      <c r="A82" s="5" t="s">
        <v>39</v>
      </c>
      <c r="B82" s="56"/>
      <c r="C82" s="14"/>
      <c r="D82" s="31" t="s">
        <v>4</v>
      </c>
      <c r="E82" s="14">
        <f>-E80+E81</f>
        <v>-53.529516350759422</v>
      </c>
      <c r="F82" s="14">
        <f>-F80+F81</f>
        <v>-47.508916437479797</v>
      </c>
      <c r="G82" s="14">
        <f>-G80+G81</f>
        <v>-41.488316524200172</v>
      </c>
      <c r="H82" s="16">
        <f>-H80+H81</f>
        <v>-66.131290649323532</v>
      </c>
      <c r="J82" s="5" t="s">
        <v>39</v>
      </c>
      <c r="K82" s="56"/>
      <c r="L82" s="14"/>
      <c r="M82" s="31" t="s">
        <v>4</v>
      </c>
      <c r="N82" s="14">
        <f>-N80+N81</f>
        <v>-44.629516350759417</v>
      </c>
      <c r="O82" s="14">
        <f>-O80+O81</f>
        <v>-38.608916437479792</v>
      </c>
      <c r="P82" s="14">
        <f>-P80+P81</f>
        <v>-32.588316524200167</v>
      </c>
      <c r="Q82" s="16">
        <f>-Q80+Q81</f>
        <v>-57.231290649323526</v>
      </c>
    </row>
    <row r="83" spans="1:17" x14ac:dyDescent="0.2">
      <c r="A83" s="5" t="s">
        <v>40</v>
      </c>
      <c r="B83" s="56"/>
      <c r="C83" s="14"/>
      <c r="D83" s="31" t="s">
        <v>4</v>
      </c>
      <c r="E83" s="14">
        <f>E81+10*E74*LOG(E75/E73,10)</f>
        <v>95.212961169421931</v>
      </c>
      <c r="F83" s="14">
        <f>F81+10*F74*LOG(F75/F73,10)</f>
        <v>99.728411104381649</v>
      </c>
      <c r="G83" s="14">
        <f>G81+10*G74*LOG(G75/G73,10)</f>
        <v>112.67270091793284</v>
      </c>
      <c r="H83" s="16">
        <f>H81+10*H74*LOG(H75/H73,10)</f>
        <v>120.69568187039806</v>
      </c>
      <c r="J83" s="5" t="s">
        <v>40</v>
      </c>
      <c r="K83" s="56"/>
      <c r="L83" s="14"/>
      <c r="M83" s="31" t="s">
        <v>4</v>
      </c>
      <c r="N83" s="14">
        <f>N81+10*N74*LOG(N75/N73,10)</f>
        <v>95.212961169421931</v>
      </c>
      <c r="O83" s="14">
        <f>O81+10*O74*LOG(O75/O73,10)</f>
        <v>99.728411104381649</v>
      </c>
      <c r="P83" s="14">
        <f>P81+10*P74*LOG(P75/P73,10)</f>
        <v>112.67270091793284</v>
      </c>
      <c r="Q83" s="16">
        <f>Q81+10*Q74*LOG(Q75/Q73,10)</f>
        <v>120.69568187039806</v>
      </c>
    </row>
    <row r="84" spans="1:17" x14ac:dyDescent="0.2">
      <c r="A84" s="5" t="s">
        <v>39</v>
      </c>
      <c r="B84" s="56"/>
      <c r="C84" s="14"/>
      <c r="D84" s="31" t="s">
        <v>4</v>
      </c>
      <c r="E84" s="14">
        <f>-E80+E83</f>
        <v>-42.090376515528135</v>
      </c>
      <c r="F84" s="14">
        <f>-F80+F83</f>
        <v>-37.574926580568416</v>
      </c>
      <c r="G84" s="14">
        <f>-G80+G83</f>
        <v>-24.630636767017222</v>
      </c>
      <c r="H84" s="16">
        <f>-H80+H83</f>
        <v>-16.607655814552004</v>
      </c>
      <c r="J84" s="5" t="s">
        <v>39</v>
      </c>
      <c r="K84" s="56"/>
      <c r="L84" s="14"/>
      <c r="M84" s="31" t="s">
        <v>4</v>
      </c>
      <c r="N84" s="14">
        <f>-N80+N83</f>
        <v>-33.190376515528129</v>
      </c>
      <c r="O84" s="14">
        <f>-O80+O83</f>
        <v>-28.67492658056841</v>
      </c>
      <c r="P84" s="14">
        <f>-P80+P83</f>
        <v>-15.730636767017216</v>
      </c>
      <c r="Q84" s="16">
        <f>-Q80+Q83</f>
        <v>-7.7076558145519982</v>
      </c>
    </row>
    <row r="85" spans="1:17" x14ac:dyDescent="0.2">
      <c r="A85" s="4" t="s">
        <v>43</v>
      </c>
      <c r="B85" s="55"/>
      <c r="C85" s="26"/>
      <c r="D85" s="30" t="s">
        <v>6</v>
      </c>
      <c r="E85" s="32">
        <f>IF(E84&lt;0,E$28*POWER(10,-E84/(10*E$29)),IF(E82&lt;0,E$26*POWER(10,-E82/(10*E$27)),0.3*POWER(10,E80/(10*E$25))/(4*PI()*$C$6)))</f>
        <v>1219.1466092712069</v>
      </c>
      <c r="F85" s="32">
        <f>IF(F84&lt;0,F$28*POWER(10,-F84/(10*F$29)),IF(F82&lt;0,F$26*POWER(10,-F82/(10*F$27)),0.3*POWER(10,F80/(10*F$25))/(4*PI()*$C$6)))</f>
        <v>2494.9039045574937</v>
      </c>
      <c r="G85" s="32">
        <f>IF(G84&lt;0,G$28*POWER(10,-G84/(10*G$29)),IF(G82&lt;0,G$26*POWER(10,-G82/(10*G$27)),0.3*POWER(10,G80/(10*G$25))/(4*PI()*$C$6)))</f>
        <v>5710.6150949505809</v>
      </c>
      <c r="H85" s="33">
        <f>IF(H84&lt;0,H$28*POWER(10,-H84/(10*H$29)),IF(H82&lt;0,H$26*POWER(10,-H82/(10*H$27)),0.3*POWER(10,H80/(10*H$25))/(4*PI()*$C$6)))</f>
        <v>4220.8344655095243</v>
      </c>
      <c r="J85" s="4" t="s">
        <v>43</v>
      </c>
      <c r="K85" s="55"/>
      <c r="L85" s="26"/>
      <c r="M85" s="30" t="s">
        <v>6</v>
      </c>
      <c r="N85" s="32">
        <f>IF(N84&lt;0,N$28*POWER(10,-N84/(10*N$29)),IF(N82&lt;0,N$26*POWER(10,-N82/(10*N$27)),0.3*POWER(10,N80/(10*N$25))/(4*PI()*$C$6)))</f>
        <v>756.97091144749209</v>
      </c>
      <c r="O85" s="32">
        <f>IF(O84&lt;0,O$28*POWER(10,-O84/(10*O$29)),IF(O82&lt;0,O$26*POWER(10,-O82/(10*O$27)),0.3*POWER(10,O80/(10*O$25))/(4*PI()*$C$6)))</f>
        <v>1454.934011592082</v>
      </c>
      <c r="P85" s="32">
        <f>IF(P84&lt;0,P$28*POWER(10,-P84/(10*P$29)),IF(P82&lt;0,P$26*POWER(10,-P82/(10*P$27)),0.3*POWER(10,P80/(10*P$25))/(4*PI()*$C$6)))</f>
        <v>3068.9224859781812</v>
      </c>
      <c r="Q85" s="33">
        <f>IF(Q84&lt;0,Q$28*POWER(10,-Q84/(10*Q$29)),IF(Q82&lt;0,Q$26*POWER(10,-Q82/(10*Q$27)),0.3*POWER(10,Q80/(10*Q$25))/(4*PI()*$C$6)))</f>
        <v>1975.9169671062214</v>
      </c>
    </row>
    <row r="86" spans="1:17" x14ac:dyDescent="0.2">
      <c r="A86" s="5" t="s">
        <v>44</v>
      </c>
      <c r="B86" s="56"/>
      <c r="C86" s="14"/>
      <c r="D86" s="31"/>
      <c r="E86" s="14"/>
      <c r="F86" s="14"/>
      <c r="G86" s="14"/>
      <c r="H86" s="16"/>
      <c r="J86" s="5" t="s">
        <v>44</v>
      </c>
      <c r="K86" s="56"/>
      <c r="L86" s="14"/>
      <c r="M86" s="31"/>
      <c r="N86" s="14"/>
      <c r="O86" s="14"/>
      <c r="P86" s="14"/>
      <c r="Q86" s="16"/>
    </row>
    <row r="87" spans="1:17" x14ac:dyDescent="0.2">
      <c r="A87" s="5" t="s">
        <v>41</v>
      </c>
      <c r="B87" s="56"/>
      <c r="C87" s="17">
        <v>30</v>
      </c>
      <c r="D87" s="31" t="s">
        <v>4</v>
      </c>
      <c r="E87" s="14">
        <f>$C87</f>
        <v>30</v>
      </c>
      <c r="F87" s="14">
        <f>$C87</f>
        <v>30</v>
      </c>
      <c r="G87" s="14">
        <f>$C87</f>
        <v>30</v>
      </c>
      <c r="H87" s="16">
        <f>$C87</f>
        <v>30</v>
      </c>
      <c r="J87" s="5" t="s">
        <v>41</v>
      </c>
      <c r="K87" s="56"/>
      <c r="L87" s="17">
        <v>30</v>
      </c>
      <c r="M87" s="31" t="s">
        <v>4</v>
      </c>
      <c r="N87" s="14">
        <f>$C87</f>
        <v>30</v>
      </c>
      <c r="O87" s="14">
        <f>$C87</f>
        <v>30</v>
      </c>
      <c r="P87" s="14">
        <f>$C87</f>
        <v>30</v>
      </c>
      <c r="Q87" s="16">
        <f>$C87</f>
        <v>30</v>
      </c>
    </row>
    <row r="88" spans="1:17" x14ac:dyDescent="0.2">
      <c r="A88" s="4" t="s">
        <v>37</v>
      </c>
      <c r="B88" s="55"/>
      <c r="C88" s="44"/>
      <c r="D88" s="30" t="s">
        <v>4</v>
      </c>
      <c r="E88" s="26">
        <f>E80-E87</f>
        <v>107.30333768495007</v>
      </c>
      <c r="F88" s="26">
        <f t="shared" ref="F88:H88" si="28">F80-F87</f>
        <v>107.30333768495007</v>
      </c>
      <c r="G88" s="26">
        <f t="shared" si="28"/>
        <v>107.30333768495007</v>
      </c>
      <c r="H88" s="29">
        <f t="shared" si="28"/>
        <v>107.30333768495007</v>
      </c>
      <c r="J88" s="4" t="s">
        <v>37</v>
      </c>
      <c r="K88" s="55"/>
      <c r="L88" s="44"/>
      <c r="M88" s="30" t="s">
        <v>4</v>
      </c>
      <c r="N88" s="26">
        <f>N80-N87</f>
        <v>98.40333768495006</v>
      </c>
      <c r="O88" s="26">
        <f t="shared" ref="O88:Q88" si="29">O80-O87</f>
        <v>98.40333768495006</v>
      </c>
      <c r="P88" s="26">
        <f t="shared" si="29"/>
        <v>98.40333768495006</v>
      </c>
      <c r="Q88" s="29">
        <f t="shared" si="29"/>
        <v>98.40333768495006</v>
      </c>
    </row>
    <row r="89" spans="1:17" x14ac:dyDescent="0.2">
      <c r="A89" s="5" t="s">
        <v>38</v>
      </c>
      <c r="B89" s="56"/>
      <c r="C89" s="14"/>
      <c r="D89" s="31" t="s">
        <v>4</v>
      </c>
      <c r="E89" s="14">
        <f>-10*E$25*LOG(0.3/(4*PI()*E$26*$C$6),10)</f>
        <v>83.773821334190643</v>
      </c>
      <c r="F89" s="14">
        <f>-10*F$25*LOG(0.3/(4*PI()*F$26*$C$6),10)</f>
        <v>89.794421247470268</v>
      </c>
      <c r="G89" s="14">
        <f>-10*G$25*LOG(0.3/(4*PI()*G$26*$C$6),10)</f>
        <v>95.815021160749893</v>
      </c>
      <c r="H89" s="16">
        <f>-10*H$25*LOG(0.3/(4*PI()*H$26*$C$6),10)</f>
        <v>71.172047035626534</v>
      </c>
      <c r="J89" s="5" t="s">
        <v>38</v>
      </c>
      <c r="K89" s="56"/>
      <c r="L89" s="14"/>
      <c r="M89" s="31" t="s">
        <v>4</v>
      </c>
      <c r="N89" s="14">
        <f>-10*N$25*LOG(0.3/(4*PI()*N$26*$C$6),10)</f>
        <v>83.773821334190643</v>
      </c>
      <c r="O89" s="14">
        <f>-10*O$25*LOG(0.3/(4*PI()*O$26*$C$6),10)</f>
        <v>89.794421247470268</v>
      </c>
      <c r="P89" s="14">
        <f>-10*P$25*LOG(0.3/(4*PI()*P$26*$C$6),10)</f>
        <v>95.815021160749893</v>
      </c>
      <c r="Q89" s="16">
        <f>-10*Q$25*LOG(0.3/(4*PI()*Q$26*$C$6),10)</f>
        <v>71.172047035626534</v>
      </c>
    </row>
    <row r="90" spans="1:17" x14ac:dyDescent="0.2">
      <c r="A90" s="5" t="s">
        <v>39</v>
      </c>
      <c r="B90" s="56"/>
      <c r="C90" s="14"/>
      <c r="D90" s="31" t="s">
        <v>4</v>
      </c>
      <c r="E90" s="14">
        <f>-E88+E89</f>
        <v>-23.529516350759422</v>
      </c>
      <c r="F90" s="14">
        <f>-F88+F89</f>
        <v>-17.508916437479797</v>
      </c>
      <c r="G90" s="14">
        <f>-G88+G89</f>
        <v>-11.488316524200172</v>
      </c>
      <c r="H90" s="16">
        <f>-H88+H89</f>
        <v>-36.131290649323532</v>
      </c>
      <c r="J90" s="5" t="s">
        <v>39</v>
      </c>
      <c r="K90" s="56"/>
      <c r="L90" s="14"/>
      <c r="M90" s="31" t="s">
        <v>4</v>
      </c>
      <c r="N90" s="14">
        <f>-N88+N89</f>
        <v>-14.629516350759417</v>
      </c>
      <c r="O90" s="14">
        <f>-O88+O89</f>
        <v>-8.6089164374797917</v>
      </c>
      <c r="P90" s="14">
        <f>-P88+P89</f>
        <v>-2.5883165242001667</v>
      </c>
      <c r="Q90" s="16">
        <f>-Q88+Q89</f>
        <v>-27.231290649323526</v>
      </c>
    </row>
    <row r="91" spans="1:17" x14ac:dyDescent="0.2">
      <c r="A91" s="5" t="s">
        <v>40</v>
      </c>
      <c r="B91" s="56"/>
      <c r="C91" s="14"/>
      <c r="D91" s="31" t="s">
        <v>4</v>
      </c>
      <c r="E91" s="14">
        <f>E89+10*E$27*LOG(E$28/E$26,10)</f>
        <v>95.212961169421931</v>
      </c>
      <c r="F91" s="14">
        <f>F89+10*F$27*LOG(F$28/F$26,10)</f>
        <v>99.728411104381649</v>
      </c>
      <c r="G91" s="14">
        <f>G89+10*G$27*LOG(G$28/G$26,10)</f>
        <v>112.67270091793284</v>
      </c>
      <c r="H91" s="16">
        <f>H89+10*H$27*LOG(H$28/H$26,10)</f>
        <v>120.69568187039806</v>
      </c>
      <c r="J91" s="5" t="s">
        <v>40</v>
      </c>
      <c r="K91" s="56"/>
      <c r="L91" s="14"/>
      <c r="M91" s="31" t="s">
        <v>4</v>
      </c>
      <c r="N91" s="14">
        <f>N89+10*N$27*LOG(N$28/N$26,10)</f>
        <v>95.212961169421931</v>
      </c>
      <c r="O91" s="14">
        <f>O89+10*O$27*LOG(O$28/O$26,10)</f>
        <v>99.728411104381649</v>
      </c>
      <c r="P91" s="14">
        <f>P89+10*P$27*LOG(P$28/P$26,10)</f>
        <v>112.67270091793284</v>
      </c>
      <c r="Q91" s="16">
        <f>Q89+10*Q$27*LOG(Q$28/Q$26,10)</f>
        <v>120.69568187039806</v>
      </c>
    </row>
    <row r="92" spans="1:17" x14ac:dyDescent="0.2">
      <c r="A92" s="5" t="s">
        <v>39</v>
      </c>
      <c r="B92" s="56"/>
      <c r="C92" s="14"/>
      <c r="D92" s="31" t="s">
        <v>4</v>
      </c>
      <c r="E92" s="14">
        <f>-E88+E91</f>
        <v>-12.090376515528135</v>
      </c>
      <c r="F92" s="14">
        <f>-F88+F91</f>
        <v>-7.5749265805684161</v>
      </c>
      <c r="G92" s="14">
        <f>-G88+G91</f>
        <v>5.3693632329827778</v>
      </c>
      <c r="H92" s="16">
        <f>-H88+H91</f>
        <v>13.392344185447996</v>
      </c>
      <c r="J92" s="5" t="s">
        <v>39</v>
      </c>
      <c r="K92" s="56"/>
      <c r="L92" s="14"/>
      <c r="M92" s="31" t="s">
        <v>4</v>
      </c>
      <c r="N92" s="14">
        <f>-N88+N91</f>
        <v>-3.1903765155281292</v>
      </c>
      <c r="O92" s="14">
        <f>-O88+O91</f>
        <v>1.3250734194315896</v>
      </c>
      <c r="P92" s="14">
        <f>-P88+P91</f>
        <v>14.269363232982784</v>
      </c>
      <c r="Q92" s="16">
        <f>-Q88+Q91</f>
        <v>22.292344185448002</v>
      </c>
    </row>
    <row r="93" spans="1:17" ht="12" thickBot="1" x14ac:dyDescent="0.25">
      <c r="A93" s="6" t="s">
        <v>43</v>
      </c>
      <c r="B93" s="57"/>
      <c r="C93" s="18"/>
      <c r="D93" s="34" t="s">
        <v>6</v>
      </c>
      <c r="E93" s="35">
        <f>IF(E92&lt;0,E$28*POWER(10,-E92/(10*E$29)),IF(E90&lt;0,E$26*POWER(10,-E90/(10*E$27)),0.3*POWER(10,E88/(10*E$25))/(4*PI()*$C$6)))</f>
        <v>244.55779866183585</v>
      </c>
      <c r="F93" s="35">
        <f>IF(F92&lt;0,F$28*POWER(10,-F92/(10*F$29)),IF(F90&lt;0,F$26*POWER(10,-F90/(10*F$27)),0.3*POWER(10,F88/(10*F$25))/(4*PI()*$C$6)))</f>
        <v>405.11669267315773</v>
      </c>
      <c r="G93" s="35">
        <f>IF(G92&lt;0,G$28*POWER(10,-G92/(10*G$29)),IF(G90&lt;0,G$26*POWER(10,-G90/(10*G$27)),0.3*POWER(10,G88/(10*G$25))/(4*PI()*$C$6)))</f>
        <v>658.47150225391351</v>
      </c>
      <c r="H93" s="36">
        <f>IF(H92&lt;0,H$28*POWER(10,-H92/(10*H$29)),IF(H90&lt;0,H$26*POWER(10,-H90/(10*H$27)),0.3*POWER(10,H88/(10*H$25))/(4*PI()*$C$6)))</f>
        <v>326.80388372528319</v>
      </c>
      <c r="J93" s="6" t="s">
        <v>43</v>
      </c>
      <c r="K93" s="57"/>
      <c r="L93" s="18"/>
      <c r="M93" s="34" t="s">
        <v>6</v>
      </c>
      <c r="N93" s="35">
        <f>IF(N92&lt;0,N$28*POWER(10,-N92/(10*N$29)),IF(N90&lt;0,N$26*POWER(10,-N90/(10*N$27)),0.3*POWER(10,N88/(10*N$25))/(4*PI()*$C$6)))</f>
        <v>151.84649520151379</v>
      </c>
      <c r="O93" s="35">
        <f>IF(O92&lt;0,O$28*POWER(10,-O92/(10*O$29)),IF(O90&lt;0,O$26*POWER(10,-O90/(10*O$27)),0.3*POWER(10,O88/(10*O$25))/(4*PI()*$C$6)))</f>
        <v>233.39213957392084</v>
      </c>
      <c r="P93" s="35">
        <f>IF(P92&lt;0,P$28*POWER(10,-P92/(10*P$29)),IF(P90&lt;0,P$26*POWER(10,-P90/(10*P$27)),0.3*POWER(10,P88/(10*P$25))/(4*PI()*$C$6)))</f>
        <v>316.72317413466175</v>
      </c>
      <c r="Q93" s="36">
        <f>IF(Q92&lt;0,Q$28*POWER(10,-Q92/(10*Q$29)),IF(Q90&lt;0,Q$26*POWER(10,-Q90/(10*Q$27)),0.3*POWER(10,Q88/(10*Q$25))/(4*PI()*$C$6)))</f>
        <v>152.98807476237863</v>
      </c>
    </row>
    <row r="95" spans="1:17" x14ac:dyDescent="0.2">
      <c r="A95" s="45" t="s">
        <v>50</v>
      </c>
      <c r="B95" s="45" t="s">
        <v>67</v>
      </c>
      <c r="J95" s="45" t="s">
        <v>50</v>
      </c>
      <c r="K95" s="45" t="s">
        <v>67</v>
      </c>
    </row>
    <row r="96" spans="1:17" x14ac:dyDescent="0.2">
      <c r="A96" s="45"/>
      <c r="B96" s="45" t="s">
        <v>54</v>
      </c>
      <c r="J96" s="45"/>
      <c r="K96" s="45" t="s">
        <v>54</v>
      </c>
    </row>
    <row r="97" spans="1:17" x14ac:dyDescent="0.2">
      <c r="A97" s="45"/>
      <c r="B97" s="45" t="s">
        <v>53</v>
      </c>
      <c r="J97" s="45"/>
      <c r="K97" s="45" t="s">
        <v>55</v>
      </c>
    </row>
    <row r="98" spans="1:17" x14ac:dyDescent="0.2">
      <c r="A98" s="45" t="s">
        <v>52</v>
      </c>
      <c r="B98" s="45" t="s">
        <v>57</v>
      </c>
      <c r="C98" s="46"/>
      <c r="D98" s="46"/>
      <c r="E98" s="46"/>
      <c r="F98" s="46"/>
      <c r="G98" s="46"/>
      <c r="H98" s="46"/>
      <c r="I98" s="45"/>
      <c r="J98" s="45" t="s">
        <v>52</v>
      </c>
      <c r="K98" s="45" t="s">
        <v>57</v>
      </c>
      <c r="L98" s="45"/>
      <c r="M98" s="45"/>
      <c r="N98" s="45"/>
      <c r="O98" s="45"/>
      <c r="P98" s="45"/>
      <c r="Q98" s="45"/>
    </row>
    <row r="99" spans="1:17" ht="12" thickBot="1" x14ac:dyDescent="0.25">
      <c r="L99" s="37"/>
      <c r="M99" s="37"/>
      <c r="N99" s="37"/>
      <c r="O99" s="37"/>
      <c r="P99" s="37"/>
      <c r="Q99" s="37"/>
    </row>
    <row r="100" spans="1:17" ht="12" thickBot="1" x14ac:dyDescent="0.25">
      <c r="A100" s="69" t="s">
        <v>8</v>
      </c>
      <c r="B100" s="70"/>
      <c r="C100" s="71">
        <v>5.76</v>
      </c>
      <c r="D100" s="71"/>
      <c r="E100" s="71" t="s">
        <v>9</v>
      </c>
      <c r="F100" s="71">
        <f>300000000/C100/10^9</f>
        <v>5.2083333333333336E-2</v>
      </c>
      <c r="G100" s="71"/>
      <c r="H100" s="72"/>
      <c r="J100" s="92" t="s">
        <v>8</v>
      </c>
      <c r="K100" s="93"/>
      <c r="L100" s="94">
        <v>5.76</v>
      </c>
      <c r="M100" s="94"/>
      <c r="N100" s="94" t="s">
        <v>9</v>
      </c>
      <c r="O100" s="94">
        <f>300000000/L100/10^9</f>
        <v>5.2083333333333336E-2</v>
      </c>
      <c r="P100" s="94"/>
      <c r="Q100" s="95"/>
    </row>
    <row r="101" spans="1:17" x14ac:dyDescent="0.2">
      <c r="A101" s="3" t="s">
        <v>10</v>
      </c>
      <c r="B101" s="54"/>
      <c r="C101" s="9" t="s">
        <v>11</v>
      </c>
      <c r="D101" s="9" t="s">
        <v>12</v>
      </c>
      <c r="E101" s="10" t="s">
        <v>13</v>
      </c>
      <c r="F101" s="10" t="s">
        <v>14</v>
      </c>
      <c r="G101" s="11" t="s">
        <v>15</v>
      </c>
      <c r="H101" s="12" t="s">
        <v>16</v>
      </c>
      <c r="J101" s="3" t="s">
        <v>10</v>
      </c>
      <c r="K101" s="54"/>
      <c r="L101" s="9" t="s">
        <v>11</v>
      </c>
      <c r="M101" s="9" t="s">
        <v>12</v>
      </c>
      <c r="N101" s="10" t="s">
        <v>13</v>
      </c>
      <c r="O101" s="10" t="s">
        <v>14</v>
      </c>
      <c r="P101" s="11" t="s">
        <v>15</v>
      </c>
      <c r="Q101" s="12" t="s">
        <v>16</v>
      </c>
    </row>
    <row r="102" spans="1:17" x14ac:dyDescent="0.2">
      <c r="A102" s="4" t="s">
        <v>63</v>
      </c>
      <c r="B102" s="55"/>
      <c r="C102" s="14"/>
      <c r="D102" s="31"/>
      <c r="E102" s="31"/>
      <c r="F102" s="31"/>
      <c r="G102" s="31"/>
      <c r="H102" s="15"/>
      <c r="J102" s="4" t="s">
        <v>63</v>
      </c>
      <c r="K102" s="55"/>
      <c r="L102" s="14"/>
      <c r="M102" s="31"/>
      <c r="N102" s="31"/>
      <c r="O102" s="31"/>
      <c r="P102" s="31"/>
      <c r="Q102" s="15"/>
    </row>
    <row r="103" spans="1:17" x14ac:dyDescent="0.2">
      <c r="A103" s="5" t="s">
        <v>18</v>
      </c>
      <c r="B103" s="56"/>
      <c r="C103" s="13">
        <v>3</v>
      </c>
      <c r="D103" s="31" t="s">
        <v>5</v>
      </c>
      <c r="E103" s="14">
        <f>C103</f>
        <v>3</v>
      </c>
      <c r="F103" s="14">
        <f>E103</f>
        <v>3</v>
      </c>
      <c r="G103" s="14">
        <f>F103</f>
        <v>3</v>
      </c>
      <c r="H103" s="15">
        <f>G103</f>
        <v>3</v>
      </c>
      <c r="J103" s="5" t="s">
        <v>18</v>
      </c>
      <c r="K103" s="56"/>
      <c r="L103" s="13">
        <v>3</v>
      </c>
      <c r="M103" s="31" t="s">
        <v>5</v>
      </c>
      <c r="N103" s="14">
        <f>L103</f>
        <v>3</v>
      </c>
      <c r="O103" s="14">
        <f>N103</f>
        <v>3</v>
      </c>
      <c r="P103" s="14">
        <f>O103</f>
        <v>3</v>
      </c>
      <c r="Q103" s="15">
        <f>P103</f>
        <v>3</v>
      </c>
    </row>
    <row r="104" spans="1:17" x14ac:dyDescent="0.2">
      <c r="A104" s="5" t="s">
        <v>19</v>
      </c>
      <c r="B104" s="56"/>
      <c r="C104" s="13">
        <v>26</v>
      </c>
      <c r="D104" s="31" t="s">
        <v>2</v>
      </c>
      <c r="E104" s="14">
        <f>$C104</f>
        <v>26</v>
      </c>
      <c r="F104" s="14">
        <f>$C104</f>
        <v>26</v>
      </c>
      <c r="G104" s="14">
        <f>$C104</f>
        <v>26</v>
      </c>
      <c r="H104" s="16">
        <f>$C104</f>
        <v>26</v>
      </c>
      <c r="J104" s="5" t="s">
        <v>19</v>
      </c>
      <c r="K104" s="56"/>
      <c r="L104" s="13">
        <v>26</v>
      </c>
      <c r="M104" s="31" t="s">
        <v>2</v>
      </c>
      <c r="N104" s="14">
        <f>$C104</f>
        <v>26</v>
      </c>
      <c r="O104" s="14">
        <f>$C104</f>
        <v>26</v>
      </c>
      <c r="P104" s="14">
        <f>$C104</f>
        <v>26</v>
      </c>
      <c r="Q104" s="16">
        <f>$C104</f>
        <v>26</v>
      </c>
    </row>
    <row r="105" spans="1:17" x14ac:dyDescent="0.2">
      <c r="A105" s="5" t="s">
        <v>20</v>
      </c>
      <c r="B105" s="56"/>
      <c r="C105" s="13">
        <v>0</v>
      </c>
      <c r="D105" s="31" t="s">
        <v>4</v>
      </c>
      <c r="E105" s="14">
        <f>$C105</f>
        <v>0</v>
      </c>
      <c r="F105" s="14">
        <f t="shared" ref="F105:H106" si="30">$C105</f>
        <v>0</v>
      </c>
      <c r="G105" s="14">
        <f t="shared" si="30"/>
        <v>0</v>
      </c>
      <c r="H105" s="16">
        <f t="shared" si="30"/>
        <v>0</v>
      </c>
      <c r="J105" s="5" t="s">
        <v>20</v>
      </c>
      <c r="K105" s="56"/>
      <c r="L105" s="13">
        <v>21.8</v>
      </c>
      <c r="M105" s="31" t="s">
        <v>4</v>
      </c>
      <c r="N105" s="14">
        <f>$L105</f>
        <v>21.8</v>
      </c>
      <c r="O105" s="14">
        <f t="shared" ref="O105:Q105" si="31">$L105</f>
        <v>21.8</v>
      </c>
      <c r="P105" s="14">
        <f t="shared" si="31"/>
        <v>21.8</v>
      </c>
      <c r="Q105" s="16">
        <f t="shared" si="31"/>
        <v>21.8</v>
      </c>
    </row>
    <row r="106" spans="1:17" x14ac:dyDescent="0.2">
      <c r="A106" s="5" t="s">
        <v>21</v>
      </c>
      <c r="B106" s="56"/>
      <c r="C106" s="13">
        <v>0</v>
      </c>
      <c r="D106" s="31" t="s">
        <v>4</v>
      </c>
      <c r="E106" s="14">
        <f>$C106</f>
        <v>0</v>
      </c>
      <c r="F106" s="14">
        <f t="shared" si="30"/>
        <v>0</v>
      </c>
      <c r="G106" s="14">
        <f t="shared" si="30"/>
        <v>0</v>
      </c>
      <c r="H106" s="16">
        <f t="shared" si="30"/>
        <v>0</v>
      </c>
      <c r="J106" s="5" t="s">
        <v>21</v>
      </c>
      <c r="K106" s="56"/>
      <c r="L106" s="13">
        <v>0</v>
      </c>
      <c r="M106" s="31" t="s">
        <v>4</v>
      </c>
      <c r="N106" s="14">
        <f>$C106</f>
        <v>0</v>
      </c>
      <c r="O106" s="14">
        <f t="shared" ref="O106:Q106" si="32">$C106</f>
        <v>0</v>
      </c>
      <c r="P106" s="14">
        <f t="shared" si="32"/>
        <v>0</v>
      </c>
      <c r="Q106" s="16">
        <f t="shared" si="32"/>
        <v>0</v>
      </c>
    </row>
    <row r="107" spans="1:17" x14ac:dyDescent="0.2">
      <c r="A107" s="5" t="s">
        <v>22</v>
      </c>
      <c r="B107" s="56" t="s">
        <v>48</v>
      </c>
      <c r="C107" s="17">
        <v>0</v>
      </c>
      <c r="D107" s="31" t="s">
        <v>3</v>
      </c>
      <c r="E107" s="14">
        <v>0</v>
      </c>
      <c r="F107" s="14">
        <v>0</v>
      </c>
      <c r="G107" s="14">
        <v>0</v>
      </c>
      <c r="H107" s="16">
        <v>0</v>
      </c>
      <c r="J107" s="5" t="s">
        <v>22</v>
      </c>
      <c r="K107" s="56"/>
      <c r="L107" s="17">
        <v>0</v>
      </c>
      <c r="M107" s="31" t="s">
        <v>3</v>
      </c>
      <c r="N107" s="14">
        <v>0</v>
      </c>
      <c r="O107" s="14">
        <v>0</v>
      </c>
      <c r="P107" s="14">
        <v>0</v>
      </c>
      <c r="Q107" s="16">
        <v>0</v>
      </c>
    </row>
    <row r="108" spans="1:17" ht="12" thickBot="1" x14ac:dyDescent="0.25">
      <c r="A108" s="6" t="s">
        <v>46</v>
      </c>
      <c r="B108" s="57" t="s">
        <v>47</v>
      </c>
      <c r="C108" s="18"/>
      <c r="D108" s="34" t="s">
        <v>2</v>
      </c>
      <c r="E108" s="18">
        <f>E104-SUM(E105:E107)</f>
        <v>26</v>
      </c>
      <c r="F108" s="18">
        <f t="shared" ref="F108:H108" si="33">F104-SUM(F105:F107)</f>
        <v>26</v>
      </c>
      <c r="G108" s="18">
        <f t="shared" si="33"/>
        <v>26</v>
      </c>
      <c r="H108" s="19">
        <f t="shared" si="33"/>
        <v>26</v>
      </c>
      <c r="J108" s="6" t="s">
        <v>23</v>
      </c>
      <c r="K108" s="57"/>
      <c r="L108" s="18"/>
      <c r="M108" s="34" t="s">
        <v>2</v>
      </c>
      <c r="N108" s="18">
        <f>N104-SUM(N105:N107)</f>
        <v>4.1999999999999993</v>
      </c>
      <c r="O108" s="18">
        <f t="shared" ref="O108:Q108" si="34">O104-SUM(O105:O107)</f>
        <v>4.1999999999999993</v>
      </c>
      <c r="P108" s="18">
        <f t="shared" si="34"/>
        <v>4.1999999999999993</v>
      </c>
      <c r="Q108" s="19">
        <f t="shared" si="34"/>
        <v>4.1999999999999993</v>
      </c>
    </row>
    <row r="109" spans="1:17" s="82" customFormat="1" ht="12" thickBot="1" x14ac:dyDescent="0.25">
      <c r="A109" s="75"/>
      <c r="B109" s="75"/>
      <c r="C109" s="78"/>
      <c r="D109" s="79"/>
      <c r="E109" s="20"/>
      <c r="F109" s="20"/>
      <c r="G109" s="20"/>
      <c r="H109" s="79"/>
      <c r="J109" s="75"/>
      <c r="K109" s="75"/>
      <c r="L109" s="78"/>
      <c r="M109" s="79"/>
      <c r="N109" s="20"/>
      <c r="O109" s="20"/>
      <c r="P109" s="20"/>
      <c r="Q109" s="79"/>
    </row>
    <row r="110" spans="1:17" x14ac:dyDescent="0.2">
      <c r="A110" s="7" t="s">
        <v>42</v>
      </c>
      <c r="B110" s="58"/>
      <c r="C110" s="21"/>
      <c r="D110" s="40"/>
      <c r="E110" s="21"/>
      <c r="F110" s="21"/>
      <c r="G110" s="21"/>
      <c r="H110" s="41"/>
      <c r="J110" s="7" t="s">
        <v>42</v>
      </c>
      <c r="K110" s="58"/>
      <c r="L110" s="21"/>
      <c r="M110" s="40"/>
      <c r="N110" s="21"/>
      <c r="O110" s="21"/>
      <c r="P110" s="21"/>
      <c r="Q110" s="41"/>
    </row>
    <row r="111" spans="1:17" x14ac:dyDescent="0.2">
      <c r="A111" s="4" t="s">
        <v>25</v>
      </c>
      <c r="B111" s="55"/>
      <c r="C111" s="22">
        <v>2.7000000000000001E-3</v>
      </c>
      <c r="D111" s="31" t="s">
        <v>5</v>
      </c>
      <c r="E111" s="51">
        <f t="shared" ref="E111:H113" si="35">$C111</f>
        <v>2.7000000000000001E-3</v>
      </c>
      <c r="F111" s="51">
        <f t="shared" si="35"/>
        <v>2.7000000000000001E-3</v>
      </c>
      <c r="G111" s="51">
        <f t="shared" si="35"/>
        <v>2.7000000000000001E-3</v>
      </c>
      <c r="H111" s="52">
        <f t="shared" si="35"/>
        <v>2.7000000000000001E-3</v>
      </c>
      <c r="J111" s="4" t="s">
        <v>25</v>
      </c>
      <c r="K111" s="55"/>
      <c r="L111" s="22">
        <v>2.7000000000000001E-3</v>
      </c>
      <c r="M111" s="31" t="s">
        <v>5</v>
      </c>
      <c r="N111" s="23">
        <f t="shared" ref="N111:Q113" si="36">$C111</f>
        <v>2.7000000000000001E-3</v>
      </c>
      <c r="O111" s="23">
        <f t="shared" si="36"/>
        <v>2.7000000000000001E-3</v>
      </c>
      <c r="P111" s="23">
        <f t="shared" si="36"/>
        <v>2.7000000000000001E-3</v>
      </c>
      <c r="Q111" s="24">
        <f t="shared" si="36"/>
        <v>2.7000000000000001E-3</v>
      </c>
    </row>
    <row r="112" spans="1:17" x14ac:dyDescent="0.2">
      <c r="A112" s="5" t="s">
        <v>26</v>
      </c>
      <c r="B112" s="56"/>
      <c r="C112" s="22">
        <v>-138</v>
      </c>
      <c r="D112" s="31" t="s">
        <v>2</v>
      </c>
      <c r="E112" s="14">
        <f t="shared" si="35"/>
        <v>-138</v>
      </c>
      <c r="F112" s="14">
        <f t="shared" si="35"/>
        <v>-138</v>
      </c>
      <c r="G112" s="14">
        <f t="shared" si="35"/>
        <v>-138</v>
      </c>
      <c r="H112" s="16">
        <f t="shared" si="35"/>
        <v>-138</v>
      </c>
      <c r="J112" s="5" t="s">
        <v>26</v>
      </c>
      <c r="K112" s="56"/>
      <c r="L112" s="22">
        <v>-138</v>
      </c>
      <c r="M112" s="31" t="s">
        <v>2</v>
      </c>
      <c r="N112" s="14">
        <f t="shared" si="36"/>
        <v>-138</v>
      </c>
      <c r="O112" s="14">
        <f t="shared" si="36"/>
        <v>-138</v>
      </c>
      <c r="P112" s="14">
        <f t="shared" si="36"/>
        <v>-138</v>
      </c>
      <c r="Q112" s="16">
        <f t="shared" si="36"/>
        <v>-138</v>
      </c>
    </row>
    <row r="113" spans="1:17" x14ac:dyDescent="0.2">
      <c r="A113" s="5" t="s">
        <v>27</v>
      </c>
      <c r="B113" s="56"/>
      <c r="C113" s="22">
        <v>27</v>
      </c>
      <c r="D113" s="31" t="s">
        <v>3</v>
      </c>
      <c r="E113" s="14">
        <f t="shared" si="35"/>
        <v>27</v>
      </c>
      <c r="F113" s="14">
        <f t="shared" si="35"/>
        <v>27</v>
      </c>
      <c r="G113" s="14">
        <f t="shared" si="35"/>
        <v>27</v>
      </c>
      <c r="H113" s="16">
        <f t="shared" si="35"/>
        <v>27</v>
      </c>
      <c r="J113" s="5" t="s">
        <v>27</v>
      </c>
      <c r="K113" s="56"/>
      <c r="L113" s="22">
        <v>27</v>
      </c>
      <c r="M113" s="31" t="s">
        <v>3</v>
      </c>
      <c r="N113" s="14">
        <f t="shared" si="36"/>
        <v>27</v>
      </c>
      <c r="O113" s="14">
        <f t="shared" si="36"/>
        <v>27</v>
      </c>
      <c r="P113" s="14">
        <f t="shared" si="36"/>
        <v>27</v>
      </c>
      <c r="Q113" s="16">
        <f t="shared" si="36"/>
        <v>27</v>
      </c>
    </row>
    <row r="114" spans="1:17" ht="12" thickBot="1" x14ac:dyDescent="0.25">
      <c r="A114" s="6" t="s">
        <v>28</v>
      </c>
      <c r="B114" s="57"/>
      <c r="C114" s="42"/>
      <c r="D114" s="34" t="s">
        <v>2</v>
      </c>
      <c r="E114" s="18">
        <f>E112-E113</f>
        <v>-165</v>
      </c>
      <c r="F114" s="18">
        <f t="shared" ref="F114:H114" si="37">F112-F113</f>
        <v>-165</v>
      </c>
      <c r="G114" s="18">
        <f t="shared" si="37"/>
        <v>-165</v>
      </c>
      <c r="H114" s="19">
        <f t="shared" si="37"/>
        <v>-165</v>
      </c>
      <c r="J114" s="6" t="s">
        <v>28</v>
      </c>
      <c r="K114" s="57"/>
      <c r="L114" s="42"/>
      <c r="M114" s="34" t="s">
        <v>2</v>
      </c>
      <c r="N114" s="18">
        <f>N112-N113</f>
        <v>-165</v>
      </c>
      <c r="O114" s="18">
        <f t="shared" ref="O114:Q114" si="38">O112-O113</f>
        <v>-165</v>
      </c>
      <c r="P114" s="18">
        <f t="shared" si="38"/>
        <v>-165</v>
      </c>
      <c r="Q114" s="19">
        <f t="shared" si="38"/>
        <v>-165</v>
      </c>
    </row>
    <row r="115" spans="1:17" s="82" customFormat="1" ht="12" thickBot="1" x14ac:dyDescent="0.25">
      <c r="A115" s="73"/>
      <c r="B115" s="73"/>
      <c r="C115" s="80"/>
      <c r="D115" s="81"/>
      <c r="E115" s="49"/>
      <c r="F115" s="49"/>
      <c r="G115" s="49"/>
      <c r="H115" s="49"/>
      <c r="J115" s="73"/>
      <c r="K115" s="73"/>
      <c r="L115" s="80"/>
      <c r="M115" s="81"/>
      <c r="N115" s="49"/>
      <c r="O115" s="49"/>
      <c r="P115" s="49"/>
      <c r="Q115" s="49"/>
    </row>
    <row r="116" spans="1:17" ht="12" thickBot="1" x14ac:dyDescent="0.25">
      <c r="A116" s="61" t="s">
        <v>7</v>
      </c>
      <c r="B116" s="62" t="s">
        <v>49</v>
      </c>
      <c r="C116" s="63"/>
      <c r="D116" s="64" t="s">
        <v>4</v>
      </c>
      <c r="E116" s="65">
        <f>10*LOG($C111/$C103)</f>
        <v>-30.457574905606752</v>
      </c>
      <c r="F116" s="65">
        <f t="shared" ref="F116:H116" si="39">10*LOG($C111/$C103)</f>
        <v>-30.457574905606752</v>
      </c>
      <c r="G116" s="65">
        <f t="shared" si="39"/>
        <v>-30.457574905606752</v>
      </c>
      <c r="H116" s="66">
        <f t="shared" si="39"/>
        <v>-30.457574905606752</v>
      </c>
      <c r="I116" s="53"/>
      <c r="J116" s="61" t="s">
        <v>7</v>
      </c>
      <c r="K116" s="62" t="s">
        <v>49</v>
      </c>
      <c r="L116" s="63"/>
      <c r="M116" s="64" t="s">
        <v>4</v>
      </c>
      <c r="N116" s="65">
        <f>10*LOG($C111/$C103)</f>
        <v>-30.457574905606752</v>
      </c>
      <c r="O116" s="65">
        <f t="shared" ref="O116:Q116" si="40">10*LOG($C111/$C103)</f>
        <v>-30.457574905606752</v>
      </c>
      <c r="P116" s="65">
        <f t="shared" si="40"/>
        <v>-30.457574905606752</v>
      </c>
      <c r="Q116" s="66">
        <f t="shared" si="40"/>
        <v>-30.457574905606752</v>
      </c>
    </row>
    <row r="117" spans="1:17" s="82" customFormat="1" ht="12" thickBot="1" x14ac:dyDescent="0.25">
      <c r="A117" s="75"/>
      <c r="B117" s="75"/>
      <c r="C117" s="20"/>
      <c r="D117" s="79"/>
      <c r="E117" s="20"/>
      <c r="F117" s="20"/>
      <c r="G117" s="20"/>
      <c r="H117" s="79"/>
      <c r="J117" s="75"/>
      <c r="K117" s="75"/>
      <c r="L117" s="20"/>
      <c r="M117" s="79"/>
      <c r="N117" s="20"/>
      <c r="O117" s="20"/>
      <c r="P117" s="20"/>
      <c r="Q117" s="79"/>
    </row>
    <row r="118" spans="1:17" x14ac:dyDescent="0.2">
      <c r="A118" s="7" t="s">
        <v>29</v>
      </c>
      <c r="B118" s="58"/>
      <c r="C118" s="25"/>
      <c r="D118" s="43"/>
      <c r="E118" s="25"/>
      <c r="F118" s="25"/>
      <c r="G118" s="25"/>
      <c r="H118" s="41"/>
      <c r="J118" s="7" t="s">
        <v>29</v>
      </c>
      <c r="K118" s="58"/>
      <c r="L118" s="25"/>
      <c r="M118" s="43"/>
      <c r="N118" s="25"/>
      <c r="O118" s="25"/>
      <c r="P118" s="25"/>
      <c r="Q118" s="41"/>
    </row>
    <row r="119" spans="1:17" x14ac:dyDescent="0.2">
      <c r="A119" s="5" t="s">
        <v>30</v>
      </c>
      <c r="B119" s="56"/>
      <c r="C119" s="26"/>
      <c r="D119" s="30"/>
      <c r="E119" s="23">
        <v>2</v>
      </c>
      <c r="F119" s="23">
        <v>2</v>
      </c>
      <c r="G119" s="23">
        <v>2</v>
      </c>
      <c r="H119" s="24">
        <v>2</v>
      </c>
      <c r="J119" s="5" t="s">
        <v>30</v>
      </c>
      <c r="K119" s="56"/>
      <c r="L119" s="26"/>
      <c r="M119" s="30"/>
      <c r="N119" s="23">
        <v>2</v>
      </c>
      <c r="O119" s="23">
        <v>2</v>
      </c>
      <c r="P119" s="23">
        <v>2</v>
      </c>
      <c r="Q119" s="24">
        <v>2</v>
      </c>
    </row>
    <row r="120" spans="1:17" x14ac:dyDescent="0.2">
      <c r="A120" s="5" t="s">
        <v>31</v>
      </c>
      <c r="B120" s="56"/>
      <c r="C120" s="26"/>
      <c r="D120" s="30"/>
      <c r="E120" s="14">
        <v>64</v>
      </c>
      <c r="F120" s="14">
        <v>128</v>
      </c>
      <c r="G120" s="14">
        <v>256</v>
      </c>
      <c r="H120" s="16">
        <v>15</v>
      </c>
      <c r="J120" s="5" t="s">
        <v>31</v>
      </c>
      <c r="K120" s="56"/>
      <c r="L120" s="26"/>
      <c r="M120" s="30"/>
      <c r="N120" s="14">
        <v>64</v>
      </c>
      <c r="O120" s="14">
        <v>128</v>
      </c>
      <c r="P120" s="14">
        <v>256</v>
      </c>
      <c r="Q120" s="16">
        <v>15</v>
      </c>
    </row>
    <row r="121" spans="1:17" x14ac:dyDescent="0.2">
      <c r="A121" s="5" t="s">
        <v>32</v>
      </c>
      <c r="B121" s="56"/>
      <c r="C121" s="26"/>
      <c r="D121" s="30"/>
      <c r="E121" s="23">
        <v>3.8</v>
      </c>
      <c r="F121" s="23">
        <v>3.3</v>
      </c>
      <c r="G121" s="23">
        <v>2.8</v>
      </c>
      <c r="H121" s="24">
        <v>2.7</v>
      </c>
      <c r="J121" s="5" t="s">
        <v>32</v>
      </c>
      <c r="K121" s="56"/>
      <c r="L121" s="26"/>
      <c r="M121" s="30"/>
      <c r="N121" s="23">
        <v>3.8</v>
      </c>
      <c r="O121" s="23">
        <v>3.3</v>
      </c>
      <c r="P121" s="23">
        <v>2.8</v>
      </c>
      <c r="Q121" s="24">
        <v>2.7</v>
      </c>
    </row>
    <row r="122" spans="1:17" x14ac:dyDescent="0.2">
      <c r="A122" s="5" t="s">
        <v>33</v>
      </c>
      <c r="B122" s="56"/>
      <c r="C122" s="26"/>
      <c r="D122" s="30"/>
      <c r="E122" s="14">
        <v>128</v>
      </c>
      <c r="F122" s="14">
        <v>256</v>
      </c>
      <c r="G122" s="14">
        <v>1024</v>
      </c>
      <c r="H122" s="16">
        <v>1024</v>
      </c>
      <c r="J122" s="5" t="s">
        <v>33</v>
      </c>
      <c r="K122" s="56"/>
      <c r="L122" s="26"/>
      <c r="M122" s="30"/>
      <c r="N122" s="14">
        <v>128</v>
      </c>
      <c r="O122" s="14">
        <v>256</v>
      </c>
      <c r="P122" s="14">
        <v>1024</v>
      </c>
      <c r="Q122" s="16">
        <v>1024</v>
      </c>
    </row>
    <row r="123" spans="1:17" ht="12" thickBot="1" x14ac:dyDescent="0.25">
      <c r="A123" s="8" t="s">
        <v>34</v>
      </c>
      <c r="B123" s="60"/>
      <c r="C123" s="18"/>
      <c r="D123" s="34"/>
      <c r="E123" s="27">
        <v>4.3</v>
      </c>
      <c r="F123" s="27">
        <v>3.8</v>
      </c>
      <c r="G123" s="27">
        <v>3.3</v>
      </c>
      <c r="H123" s="28">
        <v>2.7</v>
      </c>
      <c r="J123" s="8" t="s">
        <v>34</v>
      </c>
      <c r="K123" s="60"/>
      <c r="L123" s="18"/>
      <c r="M123" s="34"/>
      <c r="N123" s="27">
        <v>4.3</v>
      </c>
      <c r="O123" s="27">
        <v>3.8</v>
      </c>
      <c r="P123" s="27">
        <v>3.3</v>
      </c>
      <c r="Q123" s="28">
        <v>2.7</v>
      </c>
    </row>
    <row r="124" spans="1:17" s="82" customFormat="1" ht="12" thickBot="1" x14ac:dyDescent="0.25">
      <c r="A124" s="75"/>
      <c r="B124" s="75"/>
      <c r="C124" s="79"/>
      <c r="D124" s="79"/>
      <c r="E124" s="79"/>
      <c r="F124" s="79"/>
      <c r="G124" s="79"/>
      <c r="H124" s="79"/>
      <c r="J124" s="75"/>
      <c r="K124" s="75"/>
      <c r="L124" s="79"/>
      <c r="M124" s="79"/>
      <c r="N124" s="79"/>
      <c r="O124" s="79"/>
      <c r="P124" s="79"/>
      <c r="Q124" s="79"/>
    </row>
    <row r="125" spans="1:17" x14ac:dyDescent="0.2">
      <c r="A125" s="7" t="s">
        <v>35</v>
      </c>
      <c r="B125" s="58"/>
      <c r="C125" s="21"/>
      <c r="D125" s="40"/>
      <c r="E125" s="21"/>
      <c r="F125" s="21"/>
      <c r="G125" s="21"/>
      <c r="H125" s="41"/>
      <c r="J125" s="7" t="s">
        <v>35</v>
      </c>
      <c r="K125" s="58"/>
      <c r="L125" s="21"/>
      <c r="M125" s="40"/>
      <c r="N125" s="21"/>
      <c r="O125" s="21"/>
      <c r="P125" s="21"/>
      <c r="Q125" s="41"/>
    </row>
    <row r="126" spans="1:17" x14ac:dyDescent="0.2">
      <c r="A126" s="5" t="s">
        <v>61</v>
      </c>
      <c r="B126" s="56"/>
      <c r="C126" s="13">
        <v>0</v>
      </c>
      <c r="D126" s="31" t="s">
        <v>4</v>
      </c>
      <c r="E126" s="14">
        <f>$C$32</f>
        <v>0</v>
      </c>
      <c r="F126" s="14">
        <f>$C$32</f>
        <v>0</v>
      </c>
      <c r="G126" s="14">
        <f>$C$32</f>
        <v>0</v>
      </c>
      <c r="H126" s="16">
        <f>$C$32</f>
        <v>0</v>
      </c>
      <c r="J126" s="5" t="s">
        <v>61</v>
      </c>
      <c r="K126" s="56"/>
      <c r="L126" s="13">
        <v>0</v>
      </c>
      <c r="M126" s="31" t="s">
        <v>4</v>
      </c>
      <c r="N126" s="14">
        <f>$C$32</f>
        <v>0</v>
      </c>
      <c r="O126" s="14">
        <f>$C$32</f>
        <v>0</v>
      </c>
      <c r="P126" s="14">
        <f>$C$32</f>
        <v>0</v>
      </c>
      <c r="Q126" s="16">
        <f>$C$32</f>
        <v>0</v>
      </c>
    </row>
    <row r="127" spans="1:17" x14ac:dyDescent="0.2">
      <c r="A127" s="4" t="s">
        <v>37</v>
      </c>
      <c r="B127" s="55"/>
      <c r="C127" s="14"/>
      <c r="D127" s="30" t="s">
        <v>4</v>
      </c>
      <c r="E127" s="26">
        <f>E108+E116-E114+E126</f>
        <v>160.54242509439325</v>
      </c>
      <c r="F127" s="26">
        <f t="shared" ref="F127:H127" si="41">F108+F116-F114+F126</f>
        <v>160.54242509439325</v>
      </c>
      <c r="G127" s="26">
        <f t="shared" si="41"/>
        <v>160.54242509439325</v>
      </c>
      <c r="H127" s="29">
        <f t="shared" si="41"/>
        <v>160.54242509439325</v>
      </c>
      <c r="J127" s="4" t="s">
        <v>37</v>
      </c>
      <c r="K127" s="55"/>
      <c r="L127" s="14"/>
      <c r="M127" s="30" t="s">
        <v>4</v>
      </c>
      <c r="N127" s="26">
        <f>N108-N114+N116+N126</f>
        <v>138.74242509439324</v>
      </c>
      <c r="O127" s="26">
        <f t="shared" ref="O127:Q127" si="42">O108-O114+O116+O126</f>
        <v>138.74242509439324</v>
      </c>
      <c r="P127" s="26">
        <f t="shared" si="42"/>
        <v>138.74242509439324</v>
      </c>
      <c r="Q127" s="29">
        <f t="shared" si="42"/>
        <v>138.74242509439324</v>
      </c>
    </row>
    <row r="128" spans="1:17" x14ac:dyDescent="0.2">
      <c r="A128" s="5" t="s">
        <v>38</v>
      </c>
      <c r="B128" s="56"/>
      <c r="C128" s="14"/>
      <c r="D128" s="31" t="s">
        <v>4</v>
      </c>
      <c r="E128" s="14">
        <f>-10*E119*LOG(0.3/(4*PI()*E120*$C$6),10)</f>
        <v>83.773821334190643</v>
      </c>
      <c r="F128" s="14">
        <f>-10*F119*LOG(0.3/(4*PI()*F120*$C$6),10)</f>
        <v>89.794421247470268</v>
      </c>
      <c r="G128" s="14">
        <f>-10*G119*LOG(0.3/(4*PI()*G120*$C$6),10)</f>
        <v>95.815021160749893</v>
      </c>
      <c r="H128" s="16">
        <f>-10*H119*LOG(0.3/(4*PI()*H120*$C$6),10)</f>
        <v>71.172047035626534</v>
      </c>
      <c r="J128" s="5" t="s">
        <v>38</v>
      </c>
      <c r="K128" s="56"/>
      <c r="L128" s="14"/>
      <c r="M128" s="31" t="s">
        <v>4</v>
      </c>
      <c r="N128" s="14">
        <f>-10*N119*LOG(0.3/(4*PI()*N120*$C$6),10)</f>
        <v>83.773821334190643</v>
      </c>
      <c r="O128" s="14">
        <f>-10*O119*LOG(0.3/(4*PI()*O120*$C$6),10)</f>
        <v>89.794421247470268</v>
      </c>
      <c r="P128" s="14">
        <f>-10*P119*LOG(0.3/(4*PI()*P120*$C$6),10)</f>
        <v>95.815021160749893</v>
      </c>
      <c r="Q128" s="16">
        <f>-10*Q119*LOG(0.3/(4*PI()*Q120*$C$6),10)</f>
        <v>71.172047035626534</v>
      </c>
    </row>
    <row r="129" spans="1:17" x14ac:dyDescent="0.2">
      <c r="A129" s="5" t="s">
        <v>39</v>
      </c>
      <c r="B129" s="56"/>
      <c r="C129" s="14"/>
      <c r="D129" s="31" t="s">
        <v>4</v>
      </c>
      <c r="E129" s="14">
        <f>-E127+E128</f>
        <v>-76.768603760202609</v>
      </c>
      <c r="F129" s="14">
        <f>-F127+F128</f>
        <v>-70.748003846922984</v>
      </c>
      <c r="G129" s="14">
        <f>-G127+G128</f>
        <v>-64.727403933643359</v>
      </c>
      <c r="H129" s="16">
        <f>-H127+H128</f>
        <v>-89.370378058766718</v>
      </c>
      <c r="J129" s="5" t="s">
        <v>39</v>
      </c>
      <c r="K129" s="56"/>
      <c r="L129" s="14"/>
      <c r="M129" s="31" t="s">
        <v>4</v>
      </c>
      <c r="N129" s="14">
        <f>-N127+N128</f>
        <v>-54.968603760202598</v>
      </c>
      <c r="O129" s="14">
        <f>-O127+O128</f>
        <v>-48.948003846922973</v>
      </c>
      <c r="P129" s="14">
        <f>-P127+P128</f>
        <v>-42.927403933643348</v>
      </c>
      <c r="Q129" s="16">
        <f>-Q127+Q128</f>
        <v>-67.570378058766707</v>
      </c>
    </row>
    <row r="130" spans="1:17" x14ac:dyDescent="0.2">
      <c r="A130" s="5" t="s">
        <v>40</v>
      </c>
      <c r="B130" s="56"/>
      <c r="C130" s="14"/>
      <c r="D130" s="31" t="s">
        <v>4</v>
      </c>
      <c r="E130" s="14">
        <f>E128+10*E121*LOG(E122/E120,10)</f>
        <v>95.212961169421931</v>
      </c>
      <c r="F130" s="14">
        <f>F128+10*F121*LOG(F122/F120,10)</f>
        <v>99.728411104381649</v>
      </c>
      <c r="G130" s="14">
        <f>G128+10*G121*LOG(G122/G120,10)</f>
        <v>112.67270091793284</v>
      </c>
      <c r="H130" s="16">
        <f>H128+10*H121*LOG(H122/H120,10)</f>
        <v>120.69568187039806</v>
      </c>
      <c r="J130" s="5" t="s">
        <v>40</v>
      </c>
      <c r="K130" s="56"/>
      <c r="L130" s="14"/>
      <c r="M130" s="31" t="s">
        <v>4</v>
      </c>
      <c r="N130" s="14">
        <f>N128+10*N121*LOG(N122/N120,10)</f>
        <v>95.212961169421931</v>
      </c>
      <c r="O130" s="14">
        <f>O128+10*O121*LOG(O122/O120,10)</f>
        <v>99.728411104381649</v>
      </c>
      <c r="P130" s="14">
        <f>P128+10*P121*LOG(P122/P120,10)</f>
        <v>112.67270091793284</v>
      </c>
      <c r="Q130" s="16">
        <f>Q128+10*Q121*LOG(Q122/Q120,10)</f>
        <v>120.69568187039806</v>
      </c>
    </row>
    <row r="131" spans="1:17" x14ac:dyDescent="0.2">
      <c r="A131" s="5" t="s">
        <v>39</v>
      </c>
      <c r="B131" s="56"/>
      <c r="C131" s="14"/>
      <c r="D131" s="31" t="s">
        <v>4</v>
      </c>
      <c r="E131" s="14">
        <f>-E127+E130</f>
        <v>-65.329463924971321</v>
      </c>
      <c r="F131" s="14">
        <f>-F127+F130</f>
        <v>-60.814013990011603</v>
      </c>
      <c r="G131" s="14">
        <f>-G127+G130</f>
        <v>-47.869724176460409</v>
      </c>
      <c r="H131" s="16">
        <f>-H127+H130</f>
        <v>-39.84674322399519</v>
      </c>
      <c r="J131" s="5" t="s">
        <v>39</v>
      </c>
      <c r="K131" s="56"/>
      <c r="L131" s="14"/>
      <c r="M131" s="31" t="s">
        <v>4</v>
      </c>
      <c r="N131" s="14">
        <f>-N127+N130</f>
        <v>-43.52946392497131</v>
      </c>
      <c r="O131" s="14">
        <f>-O127+O130</f>
        <v>-39.014013990011591</v>
      </c>
      <c r="P131" s="14">
        <f>-P127+P130</f>
        <v>-26.069724176460397</v>
      </c>
      <c r="Q131" s="16">
        <f>-Q127+Q130</f>
        <v>-18.046743223995179</v>
      </c>
    </row>
    <row r="132" spans="1:17" x14ac:dyDescent="0.2">
      <c r="A132" s="4" t="s">
        <v>43</v>
      </c>
      <c r="B132" s="55"/>
      <c r="C132" s="26"/>
      <c r="D132" s="30" t="s">
        <v>6</v>
      </c>
      <c r="E132" s="32">
        <f>IF(E131&lt;0,E$28*POWER(10,-E131/(10*E$29)),IF(E129&lt;0,E$26*POWER(10,-E129/(10*E$27)),0.3*POWER(10,E127/(10*E$25))/(4*PI()*$C$6)))</f>
        <v>4231.5534248686936</v>
      </c>
      <c r="F132" s="32">
        <f>IF(F131&lt;0,F$28*POWER(10,-F131/(10*F$29)),IF(F129&lt;0,F$26*POWER(10,-F129/(10*F$27)),0.3*POWER(10,F127/(10*F$25))/(4*PI()*$C$6)))</f>
        <v>10200.201579869172</v>
      </c>
      <c r="G132" s="32">
        <f>IF(G131&lt;0,G$28*POWER(10,-G131/(10*G$29)),IF(G129&lt;0,G$26*POWER(10,-G129/(10*G$27)),0.3*POWER(10,G127/(10*G$25))/(4*PI()*$C$6)))</f>
        <v>28899.98776910143</v>
      </c>
      <c r="H132" s="33">
        <f>IF(H131&lt;0,H$28*POWER(10,-H131/(10*H$29)),IF(H129&lt;0,H$26*POWER(10,-H129/(10*H$27)),0.3*POWER(10,H127/(10*H$25))/(4*PI()*$C$6)))</f>
        <v>30627.0566072736</v>
      </c>
      <c r="J132" s="4" t="s">
        <v>43</v>
      </c>
      <c r="K132" s="55"/>
      <c r="L132" s="26"/>
      <c r="M132" s="30" t="s">
        <v>6</v>
      </c>
      <c r="N132" s="32">
        <f>IF(N131&lt;0,N$28*POWER(10,-N131/(10*N$29)),IF(N129&lt;0,N$26*POWER(10,-N129/(10*N$27)),0.3*POWER(10,N127/(10*N$25))/(4*PI()*$C$6)))</f>
        <v>1316.8099036448409</v>
      </c>
      <c r="O132" s="32">
        <f>IF(O131&lt;0,O$28*POWER(10,-O131/(10*O$29)),IF(O129&lt;0,O$26*POWER(10,-O129/(10*O$27)),0.3*POWER(10,O127/(10*O$25))/(4*PI()*$C$6)))</f>
        <v>2722.228296510737</v>
      </c>
      <c r="P132" s="32">
        <f>IF(P131&lt;0,P$28*POWER(10,-P131/(10*P$29)),IF(P129&lt;0,P$26*POWER(10,-P129/(10*P$27)),0.3*POWER(10,P127/(10*P$25))/(4*PI()*$C$6)))</f>
        <v>6313.8113043518688</v>
      </c>
      <c r="Q132" s="33">
        <f>IF(Q131&lt;0,Q$28*POWER(10,-Q131/(10*Q$29)),IF(Q129&lt;0,Q$26*POWER(10,-Q129/(10*Q$27)),0.3*POWER(10,Q127/(10*Q$25))/(4*PI()*$C$6)))</f>
        <v>4771.9716383150526</v>
      </c>
    </row>
    <row r="133" spans="1:17" x14ac:dyDescent="0.2">
      <c r="A133" s="5" t="s">
        <v>44</v>
      </c>
      <c r="B133" s="56"/>
      <c r="C133" s="14"/>
      <c r="D133" s="31"/>
      <c r="E133" s="14"/>
      <c r="F133" s="14"/>
      <c r="G133" s="14"/>
      <c r="H133" s="16"/>
      <c r="J133" s="5" t="s">
        <v>44</v>
      </c>
      <c r="K133" s="56"/>
      <c r="L133" s="14"/>
      <c r="M133" s="31"/>
      <c r="N133" s="14"/>
      <c r="O133" s="14"/>
      <c r="P133" s="14"/>
      <c r="Q133" s="16"/>
    </row>
    <row r="134" spans="1:17" x14ac:dyDescent="0.2">
      <c r="A134" s="5" t="s">
        <v>41</v>
      </c>
      <c r="B134" s="56"/>
      <c r="C134" s="17">
        <v>30</v>
      </c>
      <c r="D134" s="31" t="s">
        <v>4</v>
      </c>
      <c r="E134" s="14">
        <f>$C134</f>
        <v>30</v>
      </c>
      <c r="F134" s="14">
        <f>$C134</f>
        <v>30</v>
      </c>
      <c r="G134" s="14">
        <f>$C134</f>
        <v>30</v>
      </c>
      <c r="H134" s="16">
        <f>$C134</f>
        <v>30</v>
      </c>
      <c r="J134" s="5" t="s">
        <v>41</v>
      </c>
      <c r="K134" s="56"/>
      <c r="L134" s="17">
        <v>30</v>
      </c>
      <c r="M134" s="31" t="s">
        <v>4</v>
      </c>
      <c r="N134" s="14">
        <f>$C134</f>
        <v>30</v>
      </c>
      <c r="O134" s="14">
        <f>$C134</f>
        <v>30</v>
      </c>
      <c r="P134" s="14">
        <f>$C134</f>
        <v>30</v>
      </c>
      <c r="Q134" s="16">
        <f>$C134</f>
        <v>30</v>
      </c>
    </row>
    <row r="135" spans="1:17" x14ac:dyDescent="0.2">
      <c r="A135" s="4" t="s">
        <v>37</v>
      </c>
      <c r="B135" s="55"/>
      <c r="C135" s="44"/>
      <c r="D135" s="30" t="s">
        <v>4</v>
      </c>
      <c r="E135" s="26">
        <f>E127-E134</f>
        <v>130.54242509439325</v>
      </c>
      <c r="F135" s="26">
        <f t="shared" ref="F135:H135" si="43">F127-F134</f>
        <v>130.54242509439325</v>
      </c>
      <c r="G135" s="26">
        <f t="shared" si="43"/>
        <v>130.54242509439325</v>
      </c>
      <c r="H135" s="29">
        <f t="shared" si="43"/>
        <v>130.54242509439325</v>
      </c>
      <c r="J135" s="4" t="s">
        <v>37</v>
      </c>
      <c r="K135" s="55"/>
      <c r="L135" s="44"/>
      <c r="M135" s="30" t="s">
        <v>4</v>
      </c>
      <c r="N135" s="26">
        <f>N127-N134</f>
        <v>108.74242509439324</v>
      </c>
      <c r="O135" s="26">
        <f t="shared" ref="O135:Q135" si="44">O127-O134</f>
        <v>108.74242509439324</v>
      </c>
      <c r="P135" s="26">
        <f t="shared" si="44"/>
        <v>108.74242509439324</v>
      </c>
      <c r="Q135" s="29">
        <f t="shared" si="44"/>
        <v>108.74242509439324</v>
      </c>
    </row>
    <row r="136" spans="1:17" x14ac:dyDescent="0.2">
      <c r="A136" s="5" t="s">
        <v>38</v>
      </c>
      <c r="B136" s="56"/>
      <c r="C136" s="14"/>
      <c r="D136" s="31" t="s">
        <v>4</v>
      </c>
      <c r="E136" s="14">
        <f>-10*E$25*LOG(0.3/(4*PI()*E$26*$C$6),10)</f>
        <v>83.773821334190643</v>
      </c>
      <c r="F136" s="14">
        <f>-10*F$25*LOG(0.3/(4*PI()*F$26*$C$6),10)</f>
        <v>89.794421247470268</v>
      </c>
      <c r="G136" s="14">
        <f>-10*G$25*LOG(0.3/(4*PI()*G$26*$C$6),10)</f>
        <v>95.815021160749893</v>
      </c>
      <c r="H136" s="16">
        <f>-10*H$25*LOG(0.3/(4*PI()*H$26*$C$6),10)</f>
        <v>71.172047035626534</v>
      </c>
      <c r="J136" s="5" t="s">
        <v>38</v>
      </c>
      <c r="K136" s="56"/>
      <c r="L136" s="14"/>
      <c r="M136" s="31" t="s">
        <v>4</v>
      </c>
      <c r="N136" s="14">
        <f>-10*N$25*LOG(0.3/(4*PI()*N$26*$C$6),10)</f>
        <v>83.773821334190643</v>
      </c>
      <c r="O136" s="14">
        <f>-10*O$25*LOG(0.3/(4*PI()*O$26*$C$6),10)</f>
        <v>89.794421247470268</v>
      </c>
      <c r="P136" s="14">
        <f>-10*P$25*LOG(0.3/(4*PI()*P$26*$C$6),10)</f>
        <v>95.815021160749893</v>
      </c>
      <c r="Q136" s="16">
        <f>-10*Q$25*LOG(0.3/(4*PI()*Q$26*$C$6),10)</f>
        <v>71.172047035626534</v>
      </c>
    </row>
    <row r="137" spans="1:17" x14ac:dyDescent="0.2">
      <c r="A137" s="5" t="s">
        <v>39</v>
      </c>
      <c r="B137" s="56"/>
      <c r="C137" s="14"/>
      <c r="D137" s="31" t="s">
        <v>4</v>
      </c>
      <c r="E137" s="14">
        <f>-E135+E136</f>
        <v>-46.768603760202609</v>
      </c>
      <c r="F137" s="14">
        <f>-F135+F136</f>
        <v>-40.748003846922984</v>
      </c>
      <c r="G137" s="14">
        <f>-G135+G136</f>
        <v>-34.727403933643359</v>
      </c>
      <c r="H137" s="16">
        <f>-H135+H136</f>
        <v>-59.370378058766718</v>
      </c>
      <c r="J137" s="5" t="s">
        <v>39</v>
      </c>
      <c r="K137" s="56"/>
      <c r="L137" s="14"/>
      <c r="M137" s="31" t="s">
        <v>4</v>
      </c>
      <c r="N137" s="14">
        <f>-N135+N136</f>
        <v>-24.968603760202598</v>
      </c>
      <c r="O137" s="14">
        <f>-O135+O136</f>
        <v>-18.948003846922973</v>
      </c>
      <c r="P137" s="14">
        <f>-P135+P136</f>
        <v>-12.927403933643348</v>
      </c>
      <c r="Q137" s="16">
        <f>-Q135+Q136</f>
        <v>-37.570378058766707</v>
      </c>
    </row>
    <row r="138" spans="1:17" x14ac:dyDescent="0.2">
      <c r="A138" s="5" t="s">
        <v>40</v>
      </c>
      <c r="B138" s="56"/>
      <c r="C138" s="14"/>
      <c r="D138" s="31" t="s">
        <v>4</v>
      </c>
      <c r="E138" s="14">
        <f>E136+10*E$27*LOG(E$28/E$26,10)</f>
        <v>95.212961169421931</v>
      </c>
      <c r="F138" s="14">
        <f>F136+10*F$27*LOG(F$28/F$26,10)</f>
        <v>99.728411104381649</v>
      </c>
      <c r="G138" s="14">
        <f>G136+10*G$27*LOG(G$28/G$26,10)</f>
        <v>112.67270091793284</v>
      </c>
      <c r="H138" s="16">
        <f>H136+10*H$27*LOG(H$28/H$26,10)</f>
        <v>120.69568187039806</v>
      </c>
      <c r="J138" s="5" t="s">
        <v>40</v>
      </c>
      <c r="K138" s="56"/>
      <c r="L138" s="14"/>
      <c r="M138" s="31" t="s">
        <v>4</v>
      </c>
      <c r="N138" s="14">
        <f>N136+10*N$27*LOG(N$28/N$26,10)</f>
        <v>95.212961169421931</v>
      </c>
      <c r="O138" s="14">
        <f>O136+10*O$27*LOG(O$28/O$26,10)</f>
        <v>99.728411104381649</v>
      </c>
      <c r="P138" s="14">
        <f>P136+10*P$27*LOG(P$28/P$26,10)</f>
        <v>112.67270091793284</v>
      </c>
      <c r="Q138" s="16">
        <f>Q136+10*Q$27*LOG(Q$28/Q$26,10)</f>
        <v>120.69568187039806</v>
      </c>
    </row>
    <row r="139" spans="1:17" x14ac:dyDescent="0.2">
      <c r="A139" s="5" t="s">
        <v>39</v>
      </c>
      <c r="B139" s="56"/>
      <c r="C139" s="14"/>
      <c r="D139" s="31" t="s">
        <v>4</v>
      </c>
      <c r="E139" s="14">
        <f>-E135+E138</f>
        <v>-35.329463924971321</v>
      </c>
      <c r="F139" s="14">
        <f>-F135+F138</f>
        <v>-30.814013990011603</v>
      </c>
      <c r="G139" s="14">
        <f>-G135+G138</f>
        <v>-17.869724176460409</v>
      </c>
      <c r="H139" s="16">
        <f>-H135+H138</f>
        <v>-9.8467432239951904</v>
      </c>
      <c r="J139" s="5" t="s">
        <v>39</v>
      </c>
      <c r="K139" s="56"/>
      <c r="L139" s="14"/>
      <c r="M139" s="31" t="s">
        <v>4</v>
      </c>
      <c r="N139" s="14">
        <f>-N135+N138</f>
        <v>-13.52946392497131</v>
      </c>
      <c r="O139" s="14">
        <f>-O135+O138</f>
        <v>-9.0140139900115912</v>
      </c>
      <c r="P139" s="14">
        <f>-P135+P138</f>
        <v>3.9302758235396027</v>
      </c>
      <c r="Q139" s="16">
        <f>-Q135+Q138</f>
        <v>11.953256776004821</v>
      </c>
    </row>
    <row r="140" spans="1:17" ht="12" thickBot="1" x14ac:dyDescent="0.25">
      <c r="A140" s="6" t="s">
        <v>43</v>
      </c>
      <c r="B140" s="57"/>
      <c r="C140" s="18"/>
      <c r="D140" s="34" t="s">
        <v>6</v>
      </c>
      <c r="E140" s="35">
        <f>IF(E139&lt;0,E$28*POWER(10,-E139/(10*E$29)),IF(E137&lt;0,E$26*POWER(10,-E137/(10*E$27)),0.3*POWER(10,E135/(10*E$25))/(4*PI()*$C$6)))</f>
        <v>848.83916555734675</v>
      </c>
      <c r="F140" s="35">
        <f>IF(F139&lt;0,F$28*POWER(10,-F139/(10*F$29)),IF(F137&lt;0,F$26*POWER(10,-F137/(10*F$27)),0.3*POWER(10,F135/(10*F$25))/(4*PI()*$C$6)))</f>
        <v>1656.2850060427609</v>
      </c>
      <c r="G140" s="35">
        <f>IF(G139&lt;0,G$28*POWER(10,-G139/(10*G$29)),IF(G137&lt;0,G$26*POWER(10,-G137/(10*G$27)),0.3*POWER(10,G135/(10*G$25))/(4*PI()*$C$6)))</f>
        <v>3562.9255691052285</v>
      </c>
      <c r="H140" s="36">
        <f>IF(H139&lt;0,H$28*POWER(10,-H139/(10*H$29)),IF(H137&lt;0,H$26*POWER(10,-H137/(10*H$27)),0.3*POWER(10,H135/(10*H$25))/(4*PI()*$C$6)))</f>
        <v>2371.3417638431001</v>
      </c>
      <c r="J140" s="6" t="s">
        <v>43</v>
      </c>
      <c r="K140" s="57"/>
      <c r="L140" s="18"/>
      <c r="M140" s="34" t="s">
        <v>6</v>
      </c>
      <c r="N140" s="35">
        <f>IF(N139&lt;0,N$28*POWER(10,-N139/(10*N$29)),IF(N137&lt;0,N$26*POWER(10,-N137/(10*N$27)),0.3*POWER(10,N135/(10*N$25))/(4*PI()*$C$6)))</f>
        <v>264.14881429559665</v>
      </c>
      <c r="O140" s="35">
        <f>IF(O139&lt;0,O$28*POWER(10,-O139/(10*O$29)),IF(O137&lt;0,O$26*POWER(10,-O137/(10*O$27)),0.3*POWER(10,O135/(10*O$25))/(4*PI()*$C$6)))</f>
        <v>442.02909866354724</v>
      </c>
      <c r="P140" s="35">
        <f>IF(P139&lt;0,P$28*POWER(10,-P139/(10*P$29)),IF(P137&lt;0,P$26*POWER(10,-P137/(10*P$27)),0.3*POWER(10,P135/(10*P$25))/(4*PI()*$C$6)))</f>
        <v>741.19582257240643</v>
      </c>
      <c r="Q140" s="36">
        <f>IF(Q139&lt;0,Q$28*POWER(10,-Q139/(10*Q$29)),IF(Q137&lt;0,Q$26*POWER(10,-Q137/(10*Q$27)),0.3*POWER(10,Q135/(10*Q$25))/(4*PI()*$C$6)))</f>
        <v>369.47643343317037</v>
      </c>
    </row>
    <row r="142" spans="1:17" x14ac:dyDescent="0.2">
      <c r="A142" s="45" t="s">
        <v>50</v>
      </c>
      <c r="B142" s="45" t="s">
        <v>68</v>
      </c>
      <c r="J142" s="45" t="s">
        <v>50</v>
      </c>
      <c r="K142" s="45" t="s">
        <v>68</v>
      </c>
    </row>
    <row r="143" spans="1:17" x14ac:dyDescent="0.2">
      <c r="A143" s="45"/>
      <c r="B143" s="45" t="s">
        <v>54</v>
      </c>
      <c r="J143" s="45"/>
      <c r="K143" s="45" t="s">
        <v>54</v>
      </c>
    </row>
    <row r="144" spans="1:17" x14ac:dyDescent="0.2">
      <c r="A144" s="45"/>
      <c r="B144" s="45" t="s">
        <v>53</v>
      </c>
      <c r="J144" s="45"/>
      <c r="K144" s="45" t="s">
        <v>55</v>
      </c>
    </row>
    <row r="145" spans="1:17" x14ac:dyDescent="0.2">
      <c r="A145" s="45" t="s">
        <v>52</v>
      </c>
      <c r="B145" s="45" t="s">
        <v>57</v>
      </c>
      <c r="C145" s="46"/>
      <c r="D145" s="46"/>
      <c r="E145" s="46"/>
      <c r="F145" s="46"/>
      <c r="G145" s="46"/>
      <c r="H145" s="46"/>
      <c r="I145" s="45"/>
      <c r="J145" s="45" t="s">
        <v>52</v>
      </c>
      <c r="K145" s="45" t="s">
        <v>57</v>
      </c>
      <c r="L145" s="45"/>
      <c r="M145" s="45"/>
      <c r="N145" s="45"/>
      <c r="O145" s="45"/>
      <c r="P145" s="45"/>
      <c r="Q145" s="45"/>
    </row>
    <row r="146" spans="1:17" ht="12" thickBot="1" x14ac:dyDescent="0.25">
      <c r="L146" s="37"/>
      <c r="M146" s="37"/>
      <c r="N146" s="37"/>
      <c r="O146" s="37"/>
      <c r="P146" s="37"/>
      <c r="Q146" s="37"/>
    </row>
    <row r="147" spans="1:17" ht="12" thickBot="1" x14ac:dyDescent="0.25">
      <c r="A147" s="69" t="s">
        <v>8</v>
      </c>
      <c r="B147" s="70"/>
      <c r="C147" s="71">
        <v>5.76</v>
      </c>
      <c r="D147" s="71"/>
      <c r="E147" s="71" t="s">
        <v>9</v>
      </c>
      <c r="F147" s="71">
        <f>300000000/C147/10^9</f>
        <v>5.2083333333333336E-2</v>
      </c>
      <c r="G147" s="71"/>
      <c r="H147" s="72"/>
      <c r="J147" s="69" t="s">
        <v>8</v>
      </c>
      <c r="K147" s="70"/>
      <c r="L147" s="71">
        <v>5.76</v>
      </c>
      <c r="M147" s="71"/>
      <c r="N147" s="71" t="s">
        <v>9</v>
      </c>
      <c r="O147" s="71">
        <f>300000000/L147/10^9</f>
        <v>5.2083333333333336E-2</v>
      </c>
      <c r="P147" s="71"/>
      <c r="Q147" s="72"/>
    </row>
    <row r="148" spans="1:17" x14ac:dyDescent="0.2">
      <c r="A148" s="3" t="s">
        <v>10</v>
      </c>
      <c r="B148" s="54"/>
      <c r="C148" s="9" t="s">
        <v>11</v>
      </c>
      <c r="D148" s="9" t="s">
        <v>12</v>
      </c>
      <c r="E148" s="10" t="s">
        <v>13</v>
      </c>
      <c r="F148" s="10" t="s">
        <v>14</v>
      </c>
      <c r="G148" s="11" t="s">
        <v>15</v>
      </c>
      <c r="H148" s="12" t="s">
        <v>16</v>
      </c>
      <c r="J148" s="3" t="s">
        <v>10</v>
      </c>
      <c r="K148" s="54"/>
      <c r="L148" s="9" t="s">
        <v>11</v>
      </c>
      <c r="M148" s="9" t="s">
        <v>12</v>
      </c>
      <c r="N148" s="10" t="s">
        <v>13</v>
      </c>
      <c r="O148" s="10" t="s">
        <v>14</v>
      </c>
      <c r="P148" s="11" t="s">
        <v>15</v>
      </c>
      <c r="Q148" s="12" t="s">
        <v>16</v>
      </c>
    </row>
    <row r="149" spans="1:17" x14ac:dyDescent="0.2">
      <c r="A149" s="4" t="s">
        <v>64</v>
      </c>
      <c r="B149" s="55"/>
      <c r="C149" s="14"/>
      <c r="D149" s="31"/>
      <c r="E149" s="31"/>
      <c r="F149" s="31"/>
      <c r="G149" s="31"/>
      <c r="H149" s="15"/>
      <c r="J149" s="4" t="s">
        <v>64</v>
      </c>
      <c r="K149" s="55"/>
      <c r="L149" s="14"/>
      <c r="M149" s="31"/>
      <c r="N149" s="31"/>
      <c r="O149" s="31"/>
      <c r="P149" s="31"/>
      <c r="Q149" s="15"/>
    </row>
    <row r="150" spans="1:17" x14ac:dyDescent="0.2">
      <c r="A150" s="5" t="s">
        <v>18</v>
      </c>
      <c r="B150" s="56"/>
      <c r="C150" s="13">
        <v>20</v>
      </c>
      <c r="D150" s="31" t="s">
        <v>5</v>
      </c>
      <c r="E150" s="14">
        <f>C150</f>
        <v>20</v>
      </c>
      <c r="F150" s="14">
        <f>E150</f>
        <v>20</v>
      </c>
      <c r="G150" s="14">
        <f>F150</f>
        <v>20</v>
      </c>
      <c r="H150" s="15">
        <f>G150</f>
        <v>20</v>
      </c>
      <c r="J150" s="5" t="s">
        <v>18</v>
      </c>
      <c r="K150" s="56"/>
      <c r="L150" s="13">
        <v>20</v>
      </c>
      <c r="M150" s="31" t="s">
        <v>5</v>
      </c>
      <c r="N150" s="14">
        <f>L150</f>
        <v>20</v>
      </c>
      <c r="O150" s="14">
        <f>N150</f>
        <v>20</v>
      </c>
      <c r="P150" s="14">
        <f>O150</f>
        <v>20</v>
      </c>
      <c r="Q150" s="15">
        <f>P150</f>
        <v>20</v>
      </c>
    </row>
    <row r="151" spans="1:17" x14ac:dyDescent="0.2">
      <c r="A151" s="5" t="s">
        <v>19</v>
      </c>
      <c r="B151" s="56"/>
      <c r="C151" s="13">
        <v>26</v>
      </c>
      <c r="D151" s="31" t="s">
        <v>2</v>
      </c>
      <c r="E151" s="14">
        <f>$C151</f>
        <v>26</v>
      </c>
      <c r="F151" s="14">
        <f>$C151</f>
        <v>26</v>
      </c>
      <c r="G151" s="14">
        <f>$C151</f>
        <v>26</v>
      </c>
      <c r="H151" s="16">
        <f>$C151</f>
        <v>26</v>
      </c>
      <c r="J151" s="5" t="s">
        <v>19</v>
      </c>
      <c r="K151" s="56"/>
      <c r="L151" s="13">
        <v>26</v>
      </c>
      <c r="M151" s="31" t="s">
        <v>2</v>
      </c>
      <c r="N151" s="14">
        <f>$C151</f>
        <v>26</v>
      </c>
      <c r="O151" s="14">
        <f>$C151</f>
        <v>26</v>
      </c>
      <c r="P151" s="14">
        <f>$C151</f>
        <v>26</v>
      </c>
      <c r="Q151" s="16">
        <f>$C151</f>
        <v>26</v>
      </c>
    </row>
    <row r="152" spans="1:17" x14ac:dyDescent="0.2">
      <c r="A152" s="5" t="s">
        <v>20</v>
      </c>
      <c r="B152" s="56"/>
      <c r="C152" s="13">
        <v>0</v>
      </c>
      <c r="D152" s="31" t="s">
        <v>4</v>
      </c>
      <c r="E152" s="14">
        <f>$C152</f>
        <v>0</v>
      </c>
      <c r="F152" s="14">
        <f t="shared" ref="F152:H153" si="45">$C152</f>
        <v>0</v>
      </c>
      <c r="G152" s="14">
        <f t="shared" si="45"/>
        <v>0</v>
      </c>
      <c r="H152" s="16">
        <f t="shared" si="45"/>
        <v>0</v>
      </c>
      <c r="J152" s="5" t="s">
        <v>20</v>
      </c>
      <c r="K152" s="56"/>
      <c r="L152" s="13">
        <v>19.899999999999999</v>
      </c>
      <c r="M152" s="31" t="s">
        <v>4</v>
      </c>
      <c r="N152" s="14">
        <f>$L152</f>
        <v>19.899999999999999</v>
      </c>
      <c r="O152" s="14">
        <f t="shared" ref="O152:Q152" si="46">$L152</f>
        <v>19.899999999999999</v>
      </c>
      <c r="P152" s="14">
        <f t="shared" si="46"/>
        <v>19.899999999999999</v>
      </c>
      <c r="Q152" s="16">
        <f t="shared" si="46"/>
        <v>19.899999999999999</v>
      </c>
    </row>
    <row r="153" spans="1:17" x14ac:dyDescent="0.2">
      <c r="A153" s="5" t="s">
        <v>21</v>
      </c>
      <c r="B153" s="56"/>
      <c r="C153" s="13">
        <v>0</v>
      </c>
      <c r="D153" s="31" t="s">
        <v>4</v>
      </c>
      <c r="E153" s="14">
        <f>$C153</f>
        <v>0</v>
      </c>
      <c r="F153" s="14">
        <f t="shared" si="45"/>
        <v>0</v>
      </c>
      <c r="G153" s="14">
        <f t="shared" si="45"/>
        <v>0</v>
      </c>
      <c r="H153" s="16">
        <f t="shared" si="45"/>
        <v>0</v>
      </c>
      <c r="J153" s="5" t="s">
        <v>21</v>
      </c>
      <c r="K153" s="56"/>
      <c r="L153" s="13">
        <v>0</v>
      </c>
      <c r="M153" s="31" t="s">
        <v>4</v>
      </c>
      <c r="N153" s="14">
        <f>$C153</f>
        <v>0</v>
      </c>
      <c r="O153" s="14">
        <f t="shared" ref="O153:Q153" si="47">$C153</f>
        <v>0</v>
      </c>
      <c r="P153" s="14">
        <f t="shared" si="47"/>
        <v>0</v>
      </c>
      <c r="Q153" s="16">
        <f t="shared" si="47"/>
        <v>0</v>
      </c>
    </row>
    <row r="154" spans="1:17" x14ac:dyDescent="0.2">
      <c r="A154" s="5" t="s">
        <v>22</v>
      </c>
      <c r="B154" s="56" t="s">
        <v>48</v>
      </c>
      <c r="C154" s="17">
        <v>0</v>
      </c>
      <c r="D154" s="31" t="s">
        <v>3</v>
      </c>
      <c r="E154" s="14">
        <v>0</v>
      </c>
      <c r="F154" s="14">
        <v>0</v>
      </c>
      <c r="G154" s="14">
        <v>0</v>
      </c>
      <c r="H154" s="16">
        <v>0</v>
      </c>
      <c r="J154" s="5" t="s">
        <v>22</v>
      </c>
      <c r="K154" s="56"/>
      <c r="L154" s="17">
        <v>0</v>
      </c>
      <c r="M154" s="31" t="s">
        <v>3</v>
      </c>
      <c r="N154" s="14">
        <v>0</v>
      </c>
      <c r="O154" s="14">
        <v>0</v>
      </c>
      <c r="P154" s="14">
        <v>0</v>
      </c>
      <c r="Q154" s="16">
        <v>0</v>
      </c>
    </row>
    <row r="155" spans="1:17" ht="12" thickBot="1" x14ac:dyDescent="0.25">
      <c r="A155" s="6" t="s">
        <v>46</v>
      </c>
      <c r="B155" s="57" t="s">
        <v>47</v>
      </c>
      <c r="C155" s="18"/>
      <c r="D155" s="34" t="s">
        <v>2</v>
      </c>
      <c r="E155" s="18">
        <f>E151-SUM(E152:E154)</f>
        <v>26</v>
      </c>
      <c r="F155" s="18">
        <f t="shared" ref="F155:H155" si="48">F151-SUM(F152:F154)</f>
        <v>26</v>
      </c>
      <c r="G155" s="18">
        <f t="shared" si="48"/>
        <v>26</v>
      </c>
      <c r="H155" s="19">
        <f t="shared" si="48"/>
        <v>26</v>
      </c>
      <c r="J155" s="6" t="s">
        <v>23</v>
      </c>
      <c r="K155" s="57"/>
      <c r="L155" s="18"/>
      <c r="M155" s="34" t="s">
        <v>2</v>
      </c>
      <c r="N155" s="18">
        <f>N151-SUM(N152:N154)</f>
        <v>6.1000000000000014</v>
      </c>
      <c r="O155" s="18">
        <f t="shared" ref="O155:Q155" si="49">O151-SUM(O152:O154)</f>
        <v>6.1000000000000014</v>
      </c>
      <c r="P155" s="18">
        <f t="shared" si="49"/>
        <v>6.1000000000000014</v>
      </c>
      <c r="Q155" s="19">
        <f t="shared" si="49"/>
        <v>6.1000000000000014</v>
      </c>
    </row>
    <row r="156" spans="1:17" s="82" customFormat="1" ht="12" thickBot="1" x14ac:dyDescent="0.25">
      <c r="A156" s="75"/>
      <c r="B156" s="75"/>
      <c r="C156" s="78"/>
      <c r="D156" s="79"/>
      <c r="E156" s="20"/>
      <c r="F156" s="20"/>
      <c r="G156" s="20"/>
      <c r="H156" s="79"/>
      <c r="J156" s="75"/>
      <c r="K156" s="75"/>
      <c r="L156" s="78"/>
      <c r="M156" s="79"/>
      <c r="N156" s="20"/>
      <c r="O156" s="20"/>
      <c r="P156" s="20"/>
      <c r="Q156" s="79"/>
    </row>
    <row r="157" spans="1:17" x14ac:dyDescent="0.2">
      <c r="A157" s="7" t="s">
        <v>42</v>
      </c>
      <c r="B157" s="58"/>
      <c r="C157" s="21"/>
      <c r="D157" s="40"/>
      <c r="E157" s="21"/>
      <c r="F157" s="21"/>
      <c r="G157" s="21"/>
      <c r="H157" s="41"/>
      <c r="J157" s="7" t="s">
        <v>42</v>
      </c>
      <c r="K157" s="58"/>
      <c r="L157" s="21"/>
      <c r="M157" s="40"/>
      <c r="N157" s="21"/>
      <c r="O157" s="21"/>
      <c r="P157" s="21"/>
      <c r="Q157" s="41"/>
    </row>
    <row r="158" spans="1:17" x14ac:dyDescent="0.2">
      <c r="A158" s="4" t="s">
        <v>25</v>
      </c>
      <c r="B158" s="55"/>
      <c r="C158" s="22">
        <v>2.7000000000000001E-3</v>
      </c>
      <c r="D158" s="31" t="s">
        <v>5</v>
      </c>
      <c r="E158" s="51">
        <f t="shared" ref="E158:H160" si="50">$C158</f>
        <v>2.7000000000000001E-3</v>
      </c>
      <c r="F158" s="51">
        <f t="shared" si="50"/>
        <v>2.7000000000000001E-3</v>
      </c>
      <c r="G158" s="51">
        <f t="shared" si="50"/>
        <v>2.7000000000000001E-3</v>
      </c>
      <c r="H158" s="52">
        <f t="shared" si="50"/>
        <v>2.7000000000000001E-3</v>
      </c>
      <c r="J158" s="4" t="s">
        <v>25</v>
      </c>
      <c r="K158" s="55"/>
      <c r="L158" s="22">
        <v>2.7000000000000001E-3</v>
      </c>
      <c r="M158" s="31" t="s">
        <v>5</v>
      </c>
      <c r="N158" s="23">
        <f t="shared" ref="N158:Q160" si="51">$C158</f>
        <v>2.7000000000000001E-3</v>
      </c>
      <c r="O158" s="23">
        <f t="shared" si="51"/>
        <v>2.7000000000000001E-3</v>
      </c>
      <c r="P158" s="23">
        <f t="shared" si="51"/>
        <v>2.7000000000000001E-3</v>
      </c>
      <c r="Q158" s="24">
        <f t="shared" si="51"/>
        <v>2.7000000000000001E-3</v>
      </c>
    </row>
    <row r="159" spans="1:17" x14ac:dyDescent="0.2">
      <c r="A159" s="5" t="s">
        <v>26</v>
      </c>
      <c r="B159" s="56"/>
      <c r="C159" s="22">
        <v>-138</v>
      </c>
      <c r="D159" s="31" t="s">
        <v>2</v>
      </c>
      <c r="E159" s="14">
        <f t="shared" si="50"/>
        <v>-138</v>
      </c>
      <c r="F159" s="14">
        <f t="shared" si="50"/>
        <v>-138</v>
      </c>
      <c r="G159" s="14">
        <f t="shared" si="50"/>
        <v>-138</v>
      </c>
      <c r="H159" s="16">
        <f t="shared" si="50"/>
        <v>-138</v>
      </c>
      <c r="J159" s="5" t="s">
        <v>26</v>
      </c>
      <c r="K159" s="56"/>
      <c r="L159" s="22">
        <v>-138</v>
      </c>
      <c r="M159" s="31" t="s">
        <v>2</v>
      </c>
      <c r="N159" s="14">
        <f t="shared" si="51"/>
        <v>-138</v>
      </c>
      <c r="O159" s="14">
        <f t="shared" si="51"/>
        <v>-138</v>
      </c>
      <c r="P159" s="14">
        <f t="shared" si="51"/>
        <v>-138</v>
      </c>
      <c r="Q159" s="16">
        <f t="shared" si="51"/>
        <v>-138</v>
      </c>
    </row>
    <row r="160" spans="1:17" x14ac:dyDescent="0.2">
      <c r="A160" s="5" t="s">
        <v>27</v>
      </c>
      <c r="B160" s="56"/>
      <c r="C160" s="22">
        <v>27</v>
      </c>
      <c r="D160" s="31" t="s">
        <v>3</v>
      </c>
      <c r="E160" s="14">
        <f t="shared" si="50"/>
        <v>27</v>
      </c>
      <c r="F160" s="14">
        <f t="shared" si="50"/>
        <v>27</v>
      </c>
      <c r="G160" s="14">
        <f t="shared" si="50"/>
        <v>27</v>
      </c>
      <c r="H160" s="16">
        <f t="shared" si="50"/>
        <v>27</v>
      </c>
      <c r="J160" s="5" t="s">
        <v>27</v>
      </c>
      <c r="K160" s="56"/>
      <c r="L160" s="22">
        <v>27</v>
      </c>
      <c r="M160" s="31" t="s">
        <v>3</v>
      </c>
      <c r="N160" s="14">
        <f t="shared" si="51"/>
        <v>27</v>
      </c>
      <c r="O160" s="14">
        <f t="shared" si="51"/>
        <v>27</v>
      </c>
      <c r="P160" s="14">
        <f t="shared" si="51"/>
        <v>27</v>
      </c>
      <c r="Q160" s="16">
        <f t="shared" si="51"/>
        <v>27</v>
      </c>
    </row>
    <row r="161" spans="1:17" ht="12" thickBot="1" x14ac:dyDescent="0.25">
      <c r="A161" s="6" t="s">
        <v>28</v>
      </c>
      <c r="B161" s="57"/>
      <c r="C161" s="42"/>
      <c r="D161" s="34" t="s">
        <v>2</v>
      </c>
      <c r="E161" s="18">
        <f>E159-E160</f>
        <v>-165</v>
      </c>
      <c r="F161" s="18">
        <f t="shared" ref="F161:H161" si="52">F159-F160</f>
        <v>-165</v>
      </c>
      <c r="G161" s="18">
        <f t="shared" si="52"/>
        <v>-165</v>
      </c>
      <c r="H161" s="19">
        <f t="shared" si="52"/>
        <v>-165</v>
      </c>
      <c r="J161" s="6" t="s">
        <v>28</v>
      </c>
      <c r="K161" s="57"/>
      <c r="L161" s="42"/>
      <c r="M161" s="34" t="s">
        <v>2</v>
      </c>
      <c r="N161" s="18">
        <f>N159-N160</f>
        <v>-165</v>
      </c>
      <c r="O161" s="18">
        <f t="shared" ref="O161:Q161" si="53">O159-O160</f>
        <v>-165</v>
      </c>
      <c r="P161" s="18">
        <f t="shared" si="53"/>
        <v>-165</v>
      </c>
      <c r="Q161" s="19">
        <f t="shared" si="53"/>
        <v>-165</v>
      </c>
    </row>
    <row r="162" spans="1:17" s="82" customFormat="1" ht="12" thickBot="1" x14ac:dyDescent="0.25">
      <c r="A162" s="73"/>
      <c r="B162" s="73"/>
      <c r="C162" s="80"/>
      <c r="D162" s="81"/>
      <c r="E162" s="49"/>
      <c r="F162" s="49"/>
      <c r="G162" s="49"/>
      <c r="H162" s="49"/>
      <c r="J162" s="73"/>
      <c r="K162" s="73"/>
      <c r="L162" s="80"/>
      <c r="M162" s="81"/>
      <c r="N162" s="49"/>
      <c r="O162" s="49"/>
      <c r="P162" s="49"/>
      <c r="Q162" s="49"/>
    </row>
    <row r="163" spans="1:17" ht="12" thickBot="1" x14ac:dyDescent="0.25">
      <c r="A163" s="61" t="s">
        <v>7</v>
      </c>
      <c r="B163" s="62" t="s">
        <v>49</v>
      </c>
      <c r="C163" s="63"/>
      <c r="D163" s="64" t="s">
        <v>4</v>
      </c>
      <c r="E163" s="65">
        <f>10*LOG($C158/$C150)</f>
        <v>-38.696662315049942</v>
      </c>
      <c r="F163" s="65">
        <f t="shared" ref="F163:H163" si="54">10*LOG($C158/$C150)</f>
        <v>-38.696662315049942</v>
      </c>
      <c r="G163" s="65">
        <f t="shared" si="54"/>
        <v>-38.696662315049942</v>
      </c>
      <c r="H163" s="66">
        <f t="shared" si="54"/>
        <v>-38.696662315049942</v>
      </c>
      <c r="I163" s="53"/>
      <c r="J163" s="61" t="s">
        <v>7</v>
      </c>
      <c r="K163" s="62" t="s">
        <v>49</v>
      </c>
      <c r="L163" s="63"/>
      <c r="M163" s="64" t="s">
        <v>4</v>
      </c>
      <c r="N163" s="65">
        <f>10*LOG($C158/$C150)</f>
        <v>-38.696662315049942</v>
      </c>
      <c r="O163" s="65">
        <f t="shared" ref="O163:Q163" si="55">10*LOG($C158/$C150)</f>
        <v>-38.696662315049942</v>
      </c>
      <c r="P163" s="65">
        <f t="shared" si="55"/>
        <v>-38.696662315049942</v>
      </c>
      <c r="Q163" s="66">
        <f t="shared" si="55"/>
        <v>-38.696662315049942</v>
      </c>
    </row>
    <row r="164" spans="1:17" s="82" customFormat="1" ht="12" thickBot="1" x14ac:dyDescent="0.25">
      <c r="A164" s="75"/>
      <c r="B164" s="75"/>
      <c r="C164" s="20"/>
      <c r="D164" s="79"/>
      <c r="E164" s="20"/>
      <c r="F164" s="20"/>
      <c r="G164" s="20"/>
      <c r="H164" s="79"/>
      <c r="J164" s="75"/>
      <c r="K164" s="75"/>
      <c r="L164" s="20"/>
      <c r="M164" s="79"/>
      <c r="N164" s="20"/>
      <c r="O164" s="20"/>
      <c r="P164" s="20"/>
      <c r="Q164" s="79"/>
    </row>
    <row r="165" spans="1:17" x14ac:dyDescent="0.2">
      <c r="A165" s="7" t="s">
        <v>29</v>
      </c>
      <c r="B165" s="58"/>
      <c r="C165" s="25"/>
      <c r="D165" s="43"/>
      <c r="E165" s="25"/>
      <c r="F165" s="25"/>
      <c r="G165" s="25"/>
      <c r="H165" s="41"/>
      <c r="J165" s="7" t="s">
        <v>29</v>
      </c>
      <c r="K165" s="58"/>
      <c r="L165" s="25"/>
      <c r="M165" s="43"/>
      <c r="N165" s="25"/>
      <c r="O165" s="25"/>
      <c r="P165" s="25"/>
      <c r="Q165" s="41"/>
    </row>
    <row r="166" spans="1:17" x14ac:dyDescent="0.2">
      <c r="A166" s="5" t="s">
        <v>30</v>
      </c>
      <c r="B166" s="56"/>
      <c r="C166" s="26"/>
      <c r="D166" s="30"/>
      <c r="E166" s="23">
        <v>2</v>
      </c>
      <c r="F166" s="23">
        <v>2</v>
      </c>
      <c r="G166" s="23">
        <v>2</v>
      </c>
      <c r="H166" s="24">
        <v>2</v>
      </c>
      <c r="J166" s="5" t="s">
        <v>30</v>
      </c>
      <c r="K166" s="56"/>
      <c r="L166" s="26"/>
      <c r="M166" s="30"/>
      <c r="N166" s="23">
        <v>2</v>
      </c>
      <c r="O166" s="23">
        <v>2</v>
      </c>
      <c r="P166" s="23">
        <v>2</v>
      </c>
      <c r="Q166" s="24">
        <v>2</v>
      </c>
    </row>
    <row r="167" spans="1:17" x14ac:dyDescent="0.2">
      <c r="A167" s="5" t="s">
        <v>31</v>
      </c>
      <c r="B167" s="56"/>
      <c r="C167" s="26"/>
      <c r="D167" s="30"/>
      <c r="E167" s="14">
        <v>64</v>
      </c>
      <c r="F167" s="14">
        <v>128</v>
      </c>
      <c r="G167" s="14">
        <v>256</v>
      </c>
      <c r="H167" s="16">
        <v>15</v>
      </c>
      <c r="J167" s="5" t="s">
        <v>31</v>
      </c>
      <c r="K167" s="56"/>
      <c r="L167" s="26"/>
      <c r="M167" s="30"/>
      <c r="N167" s="14">
        <v>64</v>
      </c>
      <c r="O167" s="14">
        <v>128</v>
      </c>
      <c r="P167" s="14">
        <v>256</v>
      </c>
      <c r="Q167" s="16">
        <v>15</v>
      </c>
    </row>
    <row r="168" spans="1:17" x14ac:dyDescent="0.2">
      <c r="A168" s="5" t="s">
        <v>32</v>
      </c>
      <c r="B168" s="56"/>
      <c r="C168" s="26"/>
      <c r="D168" s="30"/>
      <c r="E168" s="23">
        <v>3.8</v>
      </c>
      <c r="F168" s="23">
        <v>3.3</v>
      </c>
      <c r="G168" s="23">
        <v>2.8</v>
      </c>
      <c r="H168" s="24">
        <v>2.7</v>
      </c>
      <c r="J168" s="5" t="s">
        <v>32</v>
      </c>
      <c r="K168" s="56"/>
      <c r="L168" s="26"/>
      <c r="M168" s="30"/>
      <c r="N168" s="23">
        <v>3.8</v>
      </c>
      <c r="O168" s="23">
        <v>3.3</v>
      </c>
      <c r="P168" s="23">
        <v>2.8</v>
      </c>
      <c r="Q168" s="24">
        <v>2.7</v>
      </c>
    </row>
    <row r="169" spans="1:17" x14ac:dyDescent="0.2">
      <c r="A169" s="5" t="s">
        <v>33</v>
      </c>
      <c r="B169" s="56"/>
      <c r="C169" s="26"/>
      <c r="D169" s="30"/>
      <c r="E169" s="14">
        <v>128</v>
      </c>
      <c r="F169" s="14">
        <v>256</v>
      </c>
      <c r="G169" s="14">
        <v>1024</v>
      </c>
      <c r="H169" s="16">
        <v>1024</v>
      </c>
      <c r="J169" s="5" t="s">
        <v>33</v>
      </c>
      <c r="K169" s="56"/>
      <c r="L169" s="26"/>
      <c r="M169" s="30"/>
      <c r="N169" s="14">
        <v>128</v>
      </c>
      <c r="O169" s="14">
        <v>256</v>
      </c>
      <c r="P169" s="14">
        <v>1024</v>
      </c>
      <c r="Q169" s="16">
        <v>1024</v>
      </c>
    </row>
    <row r="170" spans="1:17" ht="12" thickBot="1" x14ac:dyDescent="0.25">
      <c r="A170" s="8" t="s">
        <v>34</v>
      </c>
      <c r="B170" s="60"/>
      <c r="C170" s="18"/>
      <c r="D170" s="34"/>
      <c r="E170" s="27">
        <v>4.3</v>
      </c>
      <c r="F170" s="27">
        <v>3.8</v>
      </c>
      <c r="G170" s="27">
        <v>3.3</v>
      </c>
      <c r="H170" s="28">
        <v>2.7</v>
      </c>
      <c r="J170" s="8" t="s">
        <v>34</v>
      </c>
      <c r="K170" s="60"/>
      <c r="L170" s="18"/>
      <c r="M170" s="34"/>
      <c r="N170" s="27">
        <v>4.3</v>
      </c>
      <c r="O170" s="27">
        <v>3.8</v>
      </c>
      <c r="P170" s="27">
        <v>3.3</v>
      </c>
      <c r="Q170" s="28">
        <v>2.7</v>
      </c>
    </row>
    <row r="171" spans="1:17" s="82" customFormat="1" ht="12" thickBot="1" x14ac:dyDescent="0.25">
      <c r="A171" s="75"/>
      <c r="B171" s="75"/>
      <c r="C171" s="79"/>
      <c r="D171" s="79"/>
      <c r="E171" s="79"/>
      <c r="F171" s="79"/>
      <c r="G171" s="79"/>
      <c r="H171" s="79"/>
      <c r="J171" s="75"/>
      <c r="K171" s="75"/>
      <c r="L171" s="79"/>
      <c r="M171" s="79"/>
      <c r="N171" s="79"/>
      <c r="O171" s="79"/>
      <c r="P171" s="79"/>
      <c r="Q171" s="79"/>
    </row>
    <row r="172" spans="1:17" x14ac:dyDescent="0.2">
      <c r="A172" s="7" t="s">
        <v>35</v>
      </c>
      <c r="B172" s="58"/>
      <c r="C172" s="21"/>
      <c r="D172" s="40"/>
      <c r="E172" s="21"/>
      <c r="F172" s="21"/>
      <c r="G172" s="21"/>
      <c r="H172" s="41"/>
      <c r="J172" s="7" t="s">
        <v>35</v>
      </c>
      <c r="K172" s="58"/>
      <c r="L172" s="21"/>
      <c r="M172" s="40"/>
      <c r="N172" s="21"/>
      <c r="O172" s="21"/>
      <c r="P172" s="21"/>
      <c r="Q172" s="41"/>
    </row>
    <row r="173" spans="1:17" x14ac:dyDescent="0.2">
      <c r="A173" s="5" t="s">
        <v>61</v>
      </c>
      <c r="B173" s="56"/>
      <c r="C173" s="13">
        <v>0</v>
      </c>
      <c r="D173" s="31" t="s">
        <v>4</v>
      </c>
      <c r="E173" s="14">
        <f>$C$32</f>
        <v>0</v>
      </c>
      <c r="F173" s="14">
        <f>$C$32</f>
        <v>0</v>
      </c>
      <c r="G173" s="14">
        <f>$C$32</f>
        <v>0</v>
      </c>
      <c r="H173" s="16">
        <f>$C$32</f>
        <v>0</v>
      </c>
      <c r="J173" s="5" t="s">
        <v>61</v>
      </c>
      <c r="K173" s="56"/>
      <c r="L173" s="13">
        <v>0</v>
      </c>
      <c r="M173" s="31" t="s">
        <v>4</v>
      </c>
      <c r="N173" s="14">
        <f>$C$32</f>
        <v>0</v>
      </c>
      <c r="O173" s="14">
        <f>$C$32</f>
        <v>0</v>
      </c>
      <c r="P173" s="14">
        <f>$C$32</f>
        <v>0</v>
      </c>
      <c r="Q173" s="16">
        <f>$C$32</f>
        <v>0</v>
      </c>
    </row>
    <row r="174" spans="1:17" x14ac:dyDescent="0.2">
      <c r="A174" s="4" t="s">
        <v>37</v>
      </c>
      <c r="B174" s="55"/>
      <c r="C174" s="14"/>
      <c r="D174" s="30" t="s">
        <v>4</v>
      </c>
      <c r="E174" s="26">
        <f>E155+E163-E161+E173</f>
        <v>152.30333768495007</v>
      </c>
      <c r="F174" s="26">
        <f t="shared" ref="F174:H174" si="56">F155+F163-F161+F173</f>
        <v>152.30333768495007</v>
      </c>
      <c r="G174" s="26">
        <f t="shared" si="56"/>
        <v>152.30333768495007</v>
      </c>
      <c r="H174" s="29">
        <f t="shared" si="56"/>
        <v>152.30333768495007</v>
      </c>
      <c r="J174" s="4" t="s">
        <v>37</v>
      </c>
      <c r="K174" s="55"/>
      <c r="L174" s="14"/>
      <c r="M174" s="30" t="s">
        <v>4</v>
      </c>
      <c r="N174" s="26">
        <f>N155-N161+N163+N173</f>
        <v>132.40333768495006</v>
      </c>
      <c r="O174" s="26">
        <f t="shared" ref="O174:Q174" si="57">O155-O161+O163+O173</f>
        <v>132.40333768495006</v>
      </c>
      <c r="P174" s="26">
        <f t="shared" si="57"/>
        <v>132.40333768495006</v>
      </c>
      <c r="Q174" s="29">
        <f t="shared" si="57"/>
        <v>132.40333768495006</v>
      </c>
    </row>
    <row r="175" spans="1:17" x14ac:dyDescent="0.2">
      <c r="A175" s="5" t="s">
        <v>38</v>
      </c>
      <c r="B175" s="56"/>
      <c r="C175" s="14"/>
      <c r="D175" s="31" t="s">
        <v>4</v>
      </c>
      <c r="E175" s="14">
        <f>-10*E166*LOG(0.3/(4*PI()*E167*$C$6),10)</f>
        <v>83.773821334190643</v>
      </c>
      <c r="F175" s="14">
        <f>-10*F166*LOG(0.3/(4*PI()*F167*$C$6),10)</f>
        <v>89.794421247470268</v>
      </c>
      <c r="G175" s="14">
        <f>-10*G166*LOG(0.3/(4*PI()*G167*$C$6),10)</f>
        <v>95.815021160749893</v>
      </c>
      <c r="H175" s="16">
        <f>-10*H166*LOG(0.3/(4*PI()*H167*$C$6),10)</f>
        <v>71.172047035626534</v>
      </c>
      <c r="J175" s="5" t="s">
        <v>38</v>
      </c>
      <c r="K175" s="56"/>
      <c r="L175" s="14"/>
      <c r="M175" s="31" t="s">
        <v>4</v>
      </c>
      <c r="N175" s="14">
        <f>-10*N166*LOG(0.3/(4*PI()*N167*$C$6),10)</f>
        <v>83.773821334190643</v>
      </c>
      <c r="O175" s="14">
        <f>-10*O166*LOG(0.3/(4*PI()*O167*$C$6),10)</f>
        <v>89.794421247470268</v>
      </c>
      <c r="P175" s="14">
        <f>-10*P166*LOG(0.3/(4*PI()*P167*$C$6),10)</f>
        <v>95.815021160749893</v>
      </c>
      <c r="Q175" s="16">
        <f>-10*Q166*LOG(0.3/(4*PI()*Q167*$C$6),10)</f>
        <v>71.172047035626534</v>
      </c>
    </row>
    <row r="176" spans="1:17" x14ac:dyDescent="0.2">
      <c r="A176" s="5" t="s">
        <v>39</v>
      </c>
      <c r="B176" s="56"/>
      <c r="C176" s="14"/>
      <c r="D176" s="31" t="s">
        <v>4</v>
      </c>
      <c r="E176" s="14">
        <f>-E174+E175</f>
        <v>-68.529516350759422</v>
      </c>
      <c r="F176" s="14">
        <f>-F174+F175</f>
        <v>-62.508916437479797</v>
      </c>
      <c r="G176" s="14">
        <f>-G174+G175</f>
        <v>-56.488316524200172</v>
      </c>
      <c r="H176" s="16">
        <f>-H174+H175</f>
        <v>-81.131290649323532</v>
      </c>
      <c r="J176" s="5" t="s">
        <v>39</v>
      </c>
      <c r="K176" s="56"/>
      <c r="L176" s="14"/>
      <c r="M176" s="31" t="s">
        <v>4</v>
      </c>
      <c r="N176" s="14">
        <f>-N174+N175</f>
        <v>-48.629516350759417</v>
      </c>
      <c r="O176" s="14">
        <f>-O174+O175</f>
        <v>-42.608916437479792</v>
      </c>
      <c r="P176" s="14">
        <f>-P174+P175</f>
        <v>-36.588316524200167</v>
      </c>
      <c r="Q176" s="16">
        <f>-Q174+Q175</f>
        <v>-61.231290649323526</v>
      </c>
    </row>
    <row r="177" spans="1:17" x14ac:dyDescent="0.2">
      <c r="A177" s="5" t="s">
        <v>40</v>
      </c>
      <c r="B177" s="56"/>
      <c r="C177" s="14"/>
      <c r="D177" s="31" t="s">
        <v>4</v>
      </c>
      <c r="E177" s="14">
        <f>E175+10*E168*LOG(E169/E167,10)</f>
        <v>95.212961169421931</v>
      </c>
      <c r="F177" s="14">
        <f>F175+10*F168*LOG(F169/F167,10)</f>
        <v>99.728411104381649</v>
      </c>
      <c r="G177" s="14">
        <f>G175+10*G168*LOG(G169/G167,10)</f>
        <v>112.67270091793284</v>
      </c>
      <c r="H177" s="16">
        <f>H175+10*H168*LOG(H169/H167,10)</f>
        <v>120.69568187039806</v>
      </c>
      <c r="J177" s="5" t="s">
        <v>40</v>
      </c>
      <c r="K177" s="56"/>
      <c r="L177" s="14"/>
      <c r="M177" s="31" t="s">
        <v>4</v>
      </c>
      <c r="N177" s="14">
        <f>N175+10*N168*LOG(N169/N167,10)</f>
        <v>95.212961169421931</v>
      </c>
      <c r="O177" s="14">
        <f>O175+10*O168*LOG(O169/O167,10)</f>
        <v>99.728411104381649</v>
      </c>
      <c r="P177" s="14">
        <f>P175+10*P168*LOG(P169/P167,10)</f>
        <v>112.67270091793284</v>
      </c>
      <c r="Q177" s="16">
        <f>Q175+10*Q168*LOG(Q169/Q167,10)</f>
        <v>120.69568187039806</v>
      </c>
    </row>
    <row r="178" spans="1:17" x14ac:dyDescent="0.2">
      <c r="A178" s="5" t="s">
        <v>39</v>
      </c>
      <c r="B178" s="56"/>
      <c r="C178" s="14"/>
      <c r="D178" s="31" t="s">
        <v>4</v>
      </c>
      <c r="E178" s="14">
        <f>-E174+E177</f>
        <v>-57.090376515528135</v>
      </c>
      <c r="F178" s="14">
        <f>-F174+F177</f>
        <v>-52.574926580568416</v>
      </c>
      <c r="G178" s="14">
        <f>-G174+G177</f>
        <v>-39.630636767017222</v>
      </c>
      <c r="H178" s="16">
        <f>-H174+H177</f>
        <v>-31.607655814552004</v>
      </c>
      <c r="J178" s="5" t="s">
        <v>39</v>
      </c>
      <c r="K178" s="56"/>
      <c r="L178" s="14"/>
      <c r="M178" s="31" t="s">
        <v>4</v>
      </c>
      <c r="N178" s="14">
        <f>-N174+N177</f>
        <v>-37.190376515528129</v>
      </c>
      <c r="O178" s="14">
        <f>-O174+O177</f>
        <v>-32.67492658056841</v>
      </c>
      <c r="P178" s="14">
        <f>-P174+P177</f>
        <v>-19.730636767017216</v>
      </c>
      <c r="Q178" s="16">
        <f>-Q174+Q177</f>
        <v>-11.707655814551998</v>
      </c>
    </row>
    <row r="179" spans="1:17" x14ac:dyDescent="0.2">
      <c r="A179" s="4" t="s">
        <v>43</v>
      </c>
      <c r="B179" s="55"/>
      <c r="C179" s="26"/>
      <c r="D179" s="30" t="s">
        <v>6</v>
      </c>
      <c r="E179" s="32">
        <f>IF(E178&lt;0,E$28*POWER(10,-E178/(10*E$29)),IF(E176&lt;0,E$26*POWER(10,-E176/(10*E$27)),0.3*POWER(10,E174/(10*E$25))/(4*PI()*$C$6)))</f>
        <v>2722.0314860324697</v>
      </c>
      <c r="F179" s="32">
        <f>IF(F178&lt;0,F$28*POWER(10,-F178/(10*F$29)),IF(F176&lt;0,F$26*POWER(10,-F176/(10*F$27)),0.3*POWER(10,F174/(10*F$25))/(4*PI()*$C$6)))</f>
        <v>6191.4256892484063</v>
      </c>
      <c r="G179" s="32">
        <f>IF(G178&lt;0,G$28*POWER(10,-G178/(10*G$29)),IF(G176&lt;0,G$26*POWER(10,-G176/(10*G$27)),0.3*POWER(10,G174/(10*G$25))/(4*PI()*$C$6)))</f>
        <v>16264.036621250176</v>
      </c>
      <c r="H179" s="33">
        <f>IF(H178&lt;0,H$28*POWER(10,-H178/(10*H$29)),IF(H176&lt;0,H$26*POWER(10,-H176/(10*H$27)),0.3*POWER(10,H174/(10*H$25))/(4*PI()*$C$6)))</f>
        <v>15168.892574805632</v>
      </c>
      <c r="J179" s="4" t="s">
        <v>43</v>
      </c>
      <c r="K179" s="55"/>
      <c r="L179" s="26"/>
      <c r="M179" s="30" t="s">
        <v>6</v>
      </c>
      <c r="N179" s="32">
        <f>IF(N178&lt;0,N$28*POWER(10,-N178/(10*N$29)),IF(N176&lt;0,N$26*POWER(10,-N176/(10*N$27)),0.3*POWER(10,N174/(10*N$25))/(4*PI()*$C$6)))</f>
        <v>937.78319673407464</v>
      </c>
      <c r="O179" s="32">
        <f>IF(O178&lt;0,O$28*POWER(10,-O178/(10*O$29)),IF(O176&lt;0,O$26*POWER(10,-O176/(10*O$27)),0.3*POWER(10,O174/(10*O$25))/(4*PI()*$C$6)))</f>
        <v>1853.9860168205034</v>
      </c>
      <c r="P179" s="32">
        <f>IF(P178&lt;0,P$28*POWER(10,-P178/(10*P$29)),IF(P176&lt;0,P$26*POWER(10,-P176/(10*P$27)),0.3*POWER(10,P174/(10*P$25))/(4*PI()*$C$6)))</f>
        <v>4056.9349156672179</v>
      </c>
      <c r="Q179" s="33">
        <f>IF(Q178&lt;0,Q$28*POWER(10,-Q178/(10*Q$29)),IF(Q176&lt;0,Q$26*POWER(10,-Q176/(10*Q$27)),0.3*POWER(10,Q174/(10*Q$25))/(4*PI()*$C$6)))</f>
        <v>2779.181042372858</v>
      </c>
    </row>
    <row r="180" spans="1:17" x14ac:dyDescent="0.2">
      <c r="A180" s="5" t="s">
        <v>44</v>
      </c>
      <c r="B180" s="56"/>
      <c r="C180" s="14"/>
      <c r="D180" s="31"/>
      <c r="E180" s="14"/>
      <c r="F180" s="14"/>
      <c r="G180" s="14"/>
      <c r="H180" s="16"/>
      <c r="J180" s="5" t="s">
        <v>44</v>
      </c>
      <c r="K180" s="56"/>
      <c r="L180" s="14"/>
      <c r="M180" s="31"/>
      <c r="N180" s="14"/>
      <c r="O180" s="14"/>
      <c r="P180" s="14"/>
      <c r="Q180" s="16"/>
    </row>
    <row r="181" spans="1:17" x14ac:dyDescent="0.2">
      <c r="A181" s="5" t="s">
        <v>41</v>
      </c>
      <c r="B181" s="56"/>
      <c r="C181" s="17">
        <v>30</v>
      </c>
      <c r="D181" s="31" t="s">
        <v>4</v>
      </c>
      <c r="E181" s="14">
        <f>$C181</f>
        <v>30</v>
      </c>
      <c r="F181" s="14">
        <f>$C181</f>
        <v>30</v>
      </c>
      <c r="G181" s="14">
        <f>$C181</f>
        <v>30</v>
      </c>
      <c r="H181" s="16">
        <f>$C181</f>
        <v>30</v>
      </c>
      <c r="J181" s="5" t="s">
        <v>41</v>
      </c>
      <c r="K181" s="56"/>
      <c r="L181" s="17">
        <v>30</v>
      </c>
      <c r="M181" s="31" t="s">
        <v>4</v>
      </c>
      <c r="N181" s="14">
        <f>$C181</f>
        <v>30</v>
      </c>
      <c r="O181" s="14">
        <f>$C181</f>
        <v>30</v>
      </c>
      <c r="P181" s="14">
        <f>$C181</f>
        <v>30</v>
      </c>
      <c r="Q181" s="16">
        <f>$C181</f>
        <v>30</v>
      </c>
    </row>
    <row r="182" spans="1:17" x14ac:dyDescent="0.2">
      <c r="A182" s="4" t="s">
        <v>37</v>
      </c>
      <c r="B182" s="55"/>
      <c r="C182" s="44"/>
      <c r="D182" s="30" t="s">
        <v>4</v>
      </c>
      <c r="E182" s="26">
        <f>E174-E181</f>
        <v>122.30333768495007</v>
      </c>
      <c r="F182" s="26">
        <f t="shared" ref="F182:H182" si="58">F174-F181</f>
        <v>122.30333768495007</v>
      </c>
      <c r="G182" s="26">
        <f t="shared" si="58"/>
        <v>122.30333768495007</v>
      </c>
      <c r="H182" s="29">
        <f t="shared" si="58"/>
        <v>122.30333768495007</v>
      </c>
      <c r="J182" s="4" t="s">
        <v>37</v>
      </c>
      <c r="K182" s="55"/>
      <c r="L182" s="44"/>
      <c r="M182" s="30" t="s">
        <v>4</v>
      </c>
      <c r="N182" s="26">
        <f>N174-N181</f>
        <v>102.40333768495006</v>
      </c>
      <c r="O182" s="26">
        <f t="shared" ref="O182:Q182" si="59">O174-O181</f>
        <v>102.40333768495006</v>
      </c>
      <c r="P182" s="26">
        <f t="shared" si="59"/>
        <v>102.40333768495006</v>
      </c>
      <c r="Q182" s="29">
        <f t="shared" si="59"/>
        <v>102.40333768495006</v>
      </c>
    </row>
    <row r="183" spans="1:17" x14ac:dyDescent="0.2">
      <c r="A183" s="5" t="s">
        <v>38</v>
      </c>
      <c r="B183" s="56"/>
      <c r="C183" s="14"/>
      <c r="D183" s="31" t="s">
        <v>4</v>
      </c>
      <c r="E183" s="14">
        <f>-10*E$25*LOG(0.3/(4*PI()*E$26*$C$6),10)</f>
        <v>83.773821334190643</v>
      </c>
      <c r="F183" s="14">
        <f>-10*F$25*LOG(0.3/(4*PI()*F$26*$C$6),10)</f>
        <v>89.794421247470268</v>
      </c>
      <c r="G183" s="14">
        <f>-10*G$25*LOG(0.3/(4*PI()*G$26*$C$6),10)</f>
        <v>95.815021160749893</v>
      </c>
      <c r="H183" s="16">
        <f>-10*H$25*LOG(0.3/(4*PI()*H$26*$C$6),10)</f>
        <v>71.172047035626534</v>
      </c>
      <c r="J183" s="5" t="s">
        <v>38</v>
      </c>
      <c r="K183" s="56"/>
      <c r="L183" s="14"/>
      <c r="M183" s="31" t="s">
        <v>4</v>
      </c>
      <c r="N183" s="14">
        <f>-10*N$25*LOG(0.3/(4*PI()*N$26*$C$6),10)</f>
        <v>83.773821334190643</v>
      </c>
      <c r="O183" s="14">
        <f>-10*O$25*LOG(0.3/(4*PI()*O$26*$C$6),10)</f>
        <v>89.794421247470268</v>
      </c>
      <c r="P183" s="14">
        <f>-10*P$25*LOG(0.3/(4*PI()*P$26*$C$6),10)</f>
        <v>95.815021160749893</v>
      </c>
      <c r="Q183" s="16">
        <f>-10*Q$25*LOG(0.3/(4*PI()*Q$26*$C$6),10)</f>
        <v>71.172047035626534</v>
      </c>
    </row>
    <row r="184" spans="1:17" x14ac:dyDescent="0.2">
      <c r="A184" s="5" t="s">
        <v>39</v>
      </c>
      <c r="B184" s="56"/>
      <c r="C184" s="14"/>
      <c r="D184" s="31" t="s">
        <v>4</v>
      </c>
      <c r="E184" s="14">
        <f>-E182+E183</f>
        <v>-38.529516350759422</v>
      </c>
      <c r="F184" s="14">
        <f>-F182+F183</f>
        <v>-32.508916437479797</v>
      </c>
      <c r="G184" s="14">
        <f>-G182+G183</f>
        <v>-26.488316524200172</v>
      </c>
      <c r="H184" s="16">
        <f>-H182+H183</f>
        <v>-51.131290649323532</v>
      </c>
      <c r="J184" s="5" t="s">
        <v>39</v>
      </c>
      <c r="K184" s="56"/>
      <c r="L184" s="14"/>
      <c r="M184" s="31" t="s">
        <v>4</v>
      </c>
      <c r="N184" s="14">
        <f>-N182+N183</f>
        <v>-18.629516350759417</v>
      </c>
      <c r="O184" s="14">
        <f>-O182+O183</f>
        <v>-12.608916437479792</v>
      </c>
      <c r="P184" s="14">
        <f>-P182+P183</f>
        <v>-6.5883165242001667</v>
      </c>
      <c r="Q184" s="16">
        <f>-Q182+Q183</f>
        <v>-31.231290649323526</v>
      </c>
    </row>
    <row r="185" spans="1:17" x14ac:dyDescent="0.2">
      <c r="A185" s="5" t="s">
        <v>40</v>
      </c>
      <c r="B185" s="56"/>
      <c r="C185" s="14"/>
      <c r="D185" s="31" t="s">
        <v>4</v>
      </c>
      <c r="E185" s="14">
        <f>E183+10*E$27*LOG(E$28/E$26,10)</f>
        <v>95.212961169421931</v>
      </c>
      <c r="F185" s="14">
        <f>F183+10*F$27*LOG(F$28/F$26,10)</f>
        <v>99.728411104381649</v>
      </c>
      <c r="G185" s="14">
        <f>G183+10*G$27*LOG(G$28/G$26,10)</f>
        <v>112.67270091793284</v>
      </c>
      <c r="H185" s="16">
        <f>H183+10*H$27*LOG(H$28/H$26,10)</f>
        <v>120.69568187039806</v>
      </c>
      <c r="J185" s="5" t="s">
        <v>40</v>
      </c>
      <c r="K185" s="56"/>
      <c r="L185" s="14"/>
      <c r="M185" s="31" t="s">
        <v>4</v>
      </c>
      <c r="N185" s="14">
        <f>N183+10*N$27*LOG(N$28/N$26,10)</f>
        <v>95.212961169421931</v>
      </c>
      <c r="O185" s="14">
        <f>O183+10*O$27*LOG(O$28/O$26,10)</f>
        <v>99.728411104381649</v>
      </c>
      <c r="P185" s="14">
        <f>P183+10*P$27*LOG(P$28/P$26,10)</f>
        <v>112.67270091793284</v>
      </c>
      <c r="Q185" s="16">
        <f>Q183+10*Q$27*LOG(Q$28/Q$26,10)</f>
        <v>120.69568187039806</v>
      </c>
    </row>
    <row r="186" spans="1:17" x14ac:dyDescent="0.2">
      <c r="A186" s="5" t="s">
        <v>39</v>
      </c>
      <c r="B186" s="56"/>
      <c r="C186" s="14"/>
      <c r="D186" s="31" t="s">
        <v>4</v>
      </c>
      <c r="E186" s="14">
        <f>-E182+E185</f>
        <v>-27.090376515528135</v>
      </c>
      <c r="F186" s="14">
        <f>-F182+F185</f>
        <v>-22.574926580568416</v>
      </c>
      <c r="G186" s="14">
        <f>-G182+G185</f>
        <v>-9.6306367670172222</v>
      </c>
      <c r="H186" s="16">
        <f>-H182+H185</f>
        <v>-1.6076558145520039</v>
      </c>
      <c r="J186" s="5" t="s">
        <v>39</v>
      </c>
      <c r="K186" s="56"/>
      <c r="L186" s="14"/>
      <c r="M186" s="31" t="s">
        <v>4</v>
      </c>
      <c r="N186" s="14">
        <f>-N182+N185</f>
        <v>-7.1903765155281292</v>
      </c>
      <c r="O186" s="14">
        <f>-O182+O185</f>
        <v>-2.6749265805684104</v>
      </c>
      <c r="P186" s="14">
        <f>-P182+P185</f>
        <v>10.269363232982784</v>
      </c>
      <c r="Q186" s="16">
        <f>-Q182+Q185</f>
        <v>18.292344185448002</v>
      </c>
    </row>
    <row r="187" spans="1:17" ht="12" thickBot="1" x14ac:dyDescent="0.25">
      <c r="A187" s="6" t="s">
        <v>43</v>
      </c>
      <c r="B187" s="57"/>
      <c r="C187" s="18"/>
      <c r="D187" s="34" t="s">
        <v>6</v>
      </c>
      <c r="E187" s="35">
        <f>IF(E186&lt;0,E$28*POWER(10,-E186/(10*E$29)),IF(E184&lt;0,E$26*POWER(10,-E184/(10*E$27)),0.3*POWER(10,E182/(10*E$25))/(4*PI()*$C$6)))</f>
        <v>546.03279297987933</v>
      </c>
      <c r="F187" s="35">
        <f>IF(F186&lt;0,F$28*POWER(10,-F186/(10*F$29)),IF(F184&lt;0,F$26*POWER(10,-F184/(10*F$27)),0.3*POWER(10,F182/(10*F$25))/(4*PI()*$C$6)))</f>
        <v>1005.3493016617058</v>
      </c>
      <c r="G187" s="35">
        <f>IF(G186&lt;0,G$28*POWER(10,-G186/(10*G$29)),IF(G184&lt;0,G$26*POWER(10,-G184/(10*G$27)),0.3*POWER(10,G182/(10*G$25))/(4*PI()*$C$6)))</f>
        <v>2005.1064518674636</v>
      </c>
      <c r="H187" s="36">
        <f>IF(H186&lt;0,H$28*POWER(10,-H186/(10*H$29)),IF(H184&lt;0,H$26*POWER(10,-H184/(10*H$27)),0.3*POWER(10,H182/(10*H$25))/(4*PI()*$C$6)))</f>
        <v>1174.4722627163408</v>
      </c>
      <c r="J187" s="6" t="s">
        <v>43</v>
      </c>
      <c r="K187" s="57"/>
      <c r="L187" s="18"/>
      <c r="M187" s="34" t="s">
        <v>6</v>
      </c>
      <c r="N187" s="35">
        <f>IF(N186&lt;0,N$28*POWER(10,-N186/(10*N$29)),IF(N184&lt;0,N$26*POWER(10,-N184/(10*N$27)),0.3*POWER(10,N182/(10*N$25))/(4*PI()*$C$6)))</f>
        <v>188.11699304355443</v>
      </c>
      <c r="O187" s="35">
        <f>IF(O186&lt;0,O$28*POWER(10,-O186/(10*O$29)),IF(O184&lt;0,O$26*POWER(10,-O184/(10*O$27)),0.3*POWER(10,O182/(10*O$25))/(4*PI()*$C$6)))</f>
        <v>301.04593688942833</v>
      </c>
      <c r="P187" s="35">
        <f>IF(P186&lt;0,P$28*POWER(10,-P186/(10*P$29)),IF(P184&lt;0,P$26*POWER(10,-P184/(10*P$27)),0.3*POWER(10,P182/(10*P$25))/(4*PI()*$C$6)))</f>
        <v>440.08542342367122</v>
      </c>
      <c r="Q187" s="36">
        <f>IF(Q186&lt;0,Q$28*POWER(10,-Q186/(10*Q$29)),IF(Q184&lt;0,Q$26*POWER(10,-Q184/(10*Q$27)),0.3*POWER(10,Q182/(10*Q$25))/(4*PI()*$C$6)))</f>
        <v>215.18189487051825</v>
      </c>
    </row>
  </sheetData>
  <pageMargins left="0.7" right="0.7" top="0.78740157499999996" bottom="0.78740157499999996" header="0.3" footer="0.3"/>
  <pageSetup paperSize="9" orientation="portrait" r:id="rId1"/>
  <ignoredErrors>
    <ignoredError sqref="N105 O105:Q105" 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9"/>
  <sheetViews>
    <sheetView topLeftCell="A174" zoomScale="80" zoomScaleNormal="80" workbookViewId="0">
      <selection activeCell="H186" sqref="E186:H186"/>
    </sheetView>
  </sheetViews>
  <sheetFormatPr defaultColWidth="11.5703125" defaultRowHeight="11.25" x14ac:dyDescent="0.2"/>
  <cols>
    <col min="1" max="1" width="45.28515625" style="1" customWidth="1"/>
    <col min="2" max="2" width="7.28515625" style="1" customWidth="1"/>
    <col min="3" max="3" width="6.5703125" style="37" customWidth="1"/>
    <col min="4" max="4" width="8.7109375" style="37" customWidth="1"/>
    <col min="5" max="5" width="7.5703125" style="37" customWidth="1"/>
    <col min="6" max="6" width="8.7109375" style="37" customWidth="1"/>
    <col min="7" max="7" width="7.42578125" style="37" customWidth="1"/>
    <col min="8" max="8" width="7.28515625" style="37" customWidth="1"/>
    <col min="9" max="16384" width="11.5703125" style="1"/>
  </cols>
  <sheetData>
    <row r="1" spans="1:8" x14ac:dyDescent="0.2">
      <c r="A1" s="45" t="s">
        <v>50</v>
      </c>
      <c r="B1" s="45" t="s">
        <v>58</v>
      </c>
    </row>
    <row r="2" spans="1:8" x14ac:dyDescent="0.2">
      <c r="A2" s="45" t="s">
        <v>52</v>
      </c>
      <c r="B2" s="45" t="s">
        <v>51</v>
      </c>
    </row>
    <row r="3" spans="1:8" s="45" customFormat="1" x14ac:dyDescent="0.2">
      <c r="B3" s="45" t="s">
        <v>0</v>
      </c>
      <c r="C3" s="46"/>
      <c r="D3" s="46"/>
      <c r="E3" s="46"/>
      <c r="F3" s="46"/>
      <c r="G3" s="46"/>
      <c r="H3" s="46"/>
    </row>
    <row r="4" spans="1:8" ht="12" thickBot="1" x14ac:dyDescent="0.25"/>
    <row r="5" spans="1:8" ht="12" thickBot="1" x14ac:dyDescent="0.25">
      <c r="A5" s="69" t="s">
        <v>8</v>
      </c>
      <c r="B5" s="70"/>
      <c r="C5" s="71">
        <v>5.76</v>
      </c>
      <c r="D5" s="71"/>
      <c r="E5" s="71" t="s">
        <v>9</v>
      </c>
      <c r="F5" s="71">
        <f>300000000/C5/10^9</f>
        <v>5.2083333333333336E-2</v>
      </c>
      <c r="G5" s="71"/>
      <c r="H5" s="72"/>
    </row>
    <row r="6" spans="1:8" x14ac:dyDescent="0.2">
      <c r="A6" s="3" t="s">
        <v>10</v>
      </c>
      <c r="B6" s="54"/>
      <c r="C6" s="9" t="s">
        <v>11</v>
      </c>
      <c r="D6" s="9" t="s">
        <v>12</v>
      </c>
      <c r="E6" s="10" t="s">
        <v>13</v>
      </c>
      <c r="F6" s="10" t="s">
        <v>14</v>
      </c>
      <c r="G6" s="11" t="s">
        <v>15</v>
      </c>
      <c r="H6" s="12" t="s">
        <v>16</v>
      </c>
    </row>
    <row r="7" spans="1:8" x14ac:dyDescent="0.2">
      <c r="A7" s="4" t="s">
        <v>70</v>
      </c>
      <c r="B7" s="55"/>
      <c r="C7" s="14"/>
      <c r="D7" s="31"/>
      <c r="E7" s="31"/>
      <c r="F7" s="31"/>
      <c r="G7" s="31"/>
      <c r="H7" s="15"/>
    </row>
    <row r="8" spans="1:8" x14ac:dyDescent="0.2">
      <c r="A8" s="5" t="s">
        <v>18</v>
      </c>
      <c r="B8" s="56"/>
      <c r="C8" s="68">
        <v>4.0000000000000002E-4</v>
      </c>
      <c r="D8" s="31" t="s">
        <v>5</v>
      </c>
      <c r="E8" s="51">
        <f>C8</f>
        <v>4.0000000000000002E-4</v>
      </c>
      <c r="F8" s="51">
        <f>E8</f>
        <v>4.0000000000000002E-4</v>
      </c>
      <c r="G8" s="51">
        <f>F8</f>
        <v>4.0000000000000002E-4</v>
      </c>
      <c r="H8" s="15">
        <f>G8</f>
        <v>4.0000000000000002E-4</v>
      </c>
    </row>
    <row r="9" spans="1:8" x14ac:dyDescent="0.2">
      <c r="A9" s="5" t="s">
        <v>19</v>
      </c>
      <c r="B9" s="56"/>
      <c r="C9" s="13">
        <v>45</v>
      </c>
      <c r="D9" s="31" t="s">
        <v>2</v>
      </c>
      <c r="E9" s="14">
        <f>$C9</f>
        <v>45</v>
      </c>
      <c r="F9" s="14">
        <f>$C9</f>
        <v>45</v>
      </c>
      <c r="G9" s="14">
        <f>$C9</f>
        <v>45</v>
      </c>
      <c r="H9" s="16">
        <f>$C9</f>
        <v>45</v>
      </c>
    </row>
    <row r="10" spans="1:8" x14ac:dyDescent="0.2">
      <c r="A10" s="5" t="s">
        <v>20</v>
      </c>
      <c r="B10" s="56"/>
      <c r="C10" s="13">
        <v>0</v>
      </c>
      <c r="D10" s="31" t="s">
        <v>4</v>
      </c>
      <c r="E10" s="14">
        <f>$C10</f>
        <v>0</v>
      </c>
      <c r="F10" s="14">
        <f t="shared" ref="F10:H13" si="0">$C10</f>
        <v>0</v>
      </c>
      <c r="G10" s="14">
        <f t="shared" si="0"/>
        <v>0</v>
      </c>
      <c r="H10" s="16">
        <f t="shared" si="0"/>
        <v>0</v>
      </c>
    </row>
    <row r="11" spans="1:8" x14ac:dyDescent="0.2">
      <c r="A11" s="5" t="s">
        <v>21</v>
      </c>
      <c r="B11" s="56"/>
      <c r="C11" s="13">
        <v>15</v>
      </c>
      <c r="D11" s="31" t="s">
        <v>4</v>
      </c>
      <c r="E11" s="14">
        <f>$C11</f>
        <v>15</v>
      </c>
      <c r="F11" s="14">
        <f t="shared" si="0"/>
        <v>15</v>
      </c>
      <c r="G11" s="14">
        <f t="shared" si="0"/>
        <v>15</v>
      </c>
      <c r="H11" s="16">
        <f t="shared" si="0"/>
        <v>15</v>
      </c>
    </row>
    <row r="12" spans="1:8" x14ac:dyDescent="0.2">
      <c r="A12" s="5" t="s">
        <v>22</v>
      </c>
      <c r="B12" s="56" t="s">
        <v>48</v>
      </c>
      <c r="C12" s="17">
        <v>33</v>
      </c>
      <c r="D12" s="31" t="s">
        <v>3</v>
      </c>
      <c r="E12" s="14">
        <f>$C12</f>
        <v>33</v>
      </c>
      <c r="F12" s="14">
        <f t="shared" si="0"/>
        <v>33</v>
      </c>
      <c r="G12" s="14">
        <f t="shared" si="0"/>
        <v>33</v>
      </c>
      <c r="H12" s="16">
        <f t="shared" si="0"/>
        <v>33</v>
      </c>
    </row>
    <row r="13" spans="1:8" x14ac:dyDescent="0.2">
      <c r="A13" s="100" t="s">
        <v>78</v>
      </c>
      <c r="B13" s="101"/>
      <c r="C13" s="102">
        <v>1</v>
      </c>
      <c r="D13" s="103" t="s">
        <v>4</v>
      </c>
      <c r="E13" s="104">
        <f>$C13</f>
        <v>1</v>
      </c>
      <c r="F13" s="104">
        <f t="shared" si="0"/>
        <v>1</v>
      </c>
      <c r="G13" s="104">
        <f t="shared" si="0"/>
        <v>1</v>
      </c>
      <c r="H13" s="105">
        <f t="shared" si="0"/>
        <v>1</v>
      </c>
    </row>
    <row r="14" spans="1:8" ht="12" thickBot="1" x14ac:dyDescent="0.25">
      <c r="A14" s="6" t="s">
        <v>46</v>
      </c>
      <c r="B14" s="57" t="s">
        <v>47</v>
      </c>
      <c r="C14" s="18"/>
      <c r="D14" s="34" t="s">
        <v>2</v>
      </c>
      <c r="E14" s="18">
        <f>E9-E10-E11-E12-E13</f>
        <v>-4</v>
      </c>
      <c r="F14" s="18">
        <f t="shared" ref="F14:H14" si="1">F9-F10-F11-F12-F13</f>
        <v>-4</v>
      </c>
      <c r="G14" s="18">
        <f t="shared" si="1"/>
        <v>-4</v>
      </c>
      <c r="H14" s="18">
        <f t="shared" si="1"/>
        <v>-4</v>
      </c>
    </row>
    <row r="15" spans="1:8" s="82" customFormat="1" ht="12" thickBot="1" x14ac:dyDescent="0.25">
      <c r="A15" s="75"/>
      <c r="B15" s="75"/>
      <c r="C15" s="78"/>
      <c r="D15" s="79"/>
      <c r="E15" s="20"/>
      <c r="F15" s="20"/>
      <c r="G15" s="20"/>
      <c r="H15" s="79"/>
    </row>
    <row r="16" spans="1:8" x14ac:dyDescent="0.2">
      <c r="A16" s="7" t="s">
        <v>69</v>
      </c>
      <c r="B16" s="58"/>
      <c r="C16" s="21"/>
      <c r="D16" s="40"/>
      <c r="E16" s="21"/>
      <c r="F16" s="21"/>
      <c r="G16" s="21"/>
      <c r="H16" s="41"/>
    </row>
    <row r="17" spans="1:9" x14ac:dyDescent="0.2">
      <c r="A17" s="4" t="s">
        <v>25</v>
      </c>
      <c r="B17" s="55"/>
      <c r="C17" s="22">
        <v>1</v>
      </c>
      <c r="D17" s="31" t="s">
        <v>5</v>
      </c>
      <c r="E17" s="51">
        <f t="shared" ref="E17:H19" si="2">$C17</f>
        <v>1</v>
      </c>
      <c r="F17" s="51">
        <f t="shared" si="2"/>
        <v>1</v>
      </c>
      <c r="G17" s="51">
        <f t="shared" si="2"/>
        <v>1</v>
      </c>
      <c r="H17" s="52">
        <f t="shared" si="2"/>
        <v>1</v>
      </c>
    </row>
    <row r="18" spans="1:9" x14ac:dyDescent="0.2">
      <c r="A18" s="5" t="s">
        <v>26</v>
      </c>
      <c r="B18" s="56"/>
      <c r="C18" s="96">
        <v>-84</v>
      </c>
      <c r="D18" s="97" t="s">
        <v>2</v>
      </c>
      <c r="E18" s="98">
        <f t="shared" si="2"/>
        <v>-84</v>
      </c>
      <c r="F18" s="98">
        <f t="shared" si="2"/>
        <v>-84</v>
      </c>
      <c r="G18" s="98">
        <f t="shared" si="2"/>
        <v>-84</v>
      </c>
      <c r="H18" s="99">
        <f t="shared" si="2"/>
        <v>-84</v>
      </c>
    </row>
    <row r="19" spans="1:9" x14ac:dyDescent="0.2">
      <c r="A19" s="5" t="s">
        <v>27</v>
      </c>
      <c r="B19" s="56"/>
      <c r="C19" s="22">
        <v>0</v>
      </c>
      <c r="D19" s="31" t="s">
        <v>3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6">
        <f t="shared" si="2"/>
        <v>0</v>
      </c>
    </row>
    <row r="20" spans="1:9" ht="12" thickBot="1" x14ac:dyDescent="0.25">
      <c r="A20" s="6" t="s">
        <v>28</v>
      </c>
      <c r="B20" s="57"/>
      <c r="C20" s="42"/>
      <c r="D20" s="34" t="s">
        <v>2</v>
      </c>
      <c r="E20" s="18">
        <f>E18-E19</f>
        <v>-84</v>
      </c>
      <c r="F20" s="18">
        <f t="shared" ref="F20:H20" si="3">F18-F19</f>
        <v>-84</v>
      </c>
      <c r="G20" s="18">
        <f t="shared" si="3"/>
        <v>-84</v>
      </c>
      <c r="H20" s="19">
        <f t="shared" si="3"/>
        <v>-84</v>
      </c>
    </row>
    <row r="21" spans="1:9" s="82" customFormat="1" ht="12" thickBot="1" x14ac:dyDescent="0.25">
      <c r="A21" s="73"/>
      <c r="B21" s="73"/>
      <c r="C21" s="80"/>
      <c r="D21" s="81"/>
      <c r="E21" s="49"/>
      <c r="F21" s="49"/>
      <c r="G21" s="49"/>
      <c r="H21" s="49"/>
    </row>
    <row r="22" spans="1:9" ht="12" thickBot="1" x14ac:dyDescent="0.25">
      <c r="A22" s="61" t="s">
        <v>7</v>
      </c>
      <c r="B22" s="62" t="s">
        <v>49</v>
      </c>
      <c r="C22" s="63"/>
      <c r="D22" s="64" t="s">
        <v>4</v>
      </c>
      <c r="E22" s="65">
        <v>0</v>
      </c>
      <c r="F22" s="65">
        <v>0</v>
      </c>
      <c r="G22" s="65">
        <v>0</v>
      </c>
      <c r="H22" s="66">
        <v>0</v>
      </c>
      <c r="I22" s="53"/>
    </row>
    <row r="23" spans="1:9" s="82" customFormat="1" ht="12" thickBot="1" x14ac:dyDescent="0.25">
      <c r="A23" s="75"/>
      <c r="B23" s="75"/>
      <c r="C23" s="20"/>
      <c r="D23" s="79"/>
      <c r="E23" s="20"/>
      <c r="F23" s="20"/>
      <c r="G23" s="20"/>
      <c r="H23" s="79"/>
    </row>
    <row r="24" spans="1:9" x14ac:dyDescent="0.2">
      <c r="A24" s="7" t="s">
        <v>29</v>
      </c>
      <c r="B24" s="58"/>
      <c r="C24" s="25"/>
      <c r="D24" s="43"/>
      <c r="E24" s="25"/>
      <c r="F24" s="25"/>
      <c r="G24" s="25"/>
      <c r="H24" s="41"/>
    </row>
    <row r="25" spans="1:9" x14ac:dyDescent="0.2">
      <c r="A25" s="5" t="s">
        <v>30</v>
      </c>
      <c r="B25" s="56"/>
      <c r="C25" s="26"/>
      <c r="D25" s="30"/>
      <c r="E25" s="23">
        <v>2</v>
      </c>
      <c r="F25" s="23">
        <v>2</v>
      </c>
      <c r="G25" s="23">
        <v>2</v>
      </c>
      <c r="H25" s="24">
        <v>2</v>
      </c>
    </row>
    <row r="26" spans="1:9" x14ac:dyDescent="0.2">
      <c r="A26" s="5" t="s">
        <v>31</v>
      </c>
      <c r="B26" s="56"/>
      <c r="C26" s="26"/>
      <c r="D26" s="30"/>
      <c r="E26" s="14">
        <v>64</v>
      </c>
      <c r="F26" s="14">
        <v>128</v>
      </c>
      <c r="G26" s="14">
        <v>256</v>
      </c>
      <c r="H26" s="16">
        <v>15</v>
      </c>
    </row>
    <row r="27" spans="1:9" x14ac:dyDescent="0.2">
      <c r="A27" s="5" t="s">
        <v>32</v>
      </c>
      <c r="B27" s="56"/>
      <c r="C27" s="26"/>
      <c r="D27" s="30"/>
      <c r="E27" s="23">
        <v>3.8</v>
      </c>
      <c r="F27" s="23">
        <v>3.3</v>
      </c>
      <c r="G27" s="23">
        <v>2.8</v>
      </c>
      <c r="H27" s="24">
        <v>2.7</v>
      </c>
    </row>
    <row r="28" spans="1:9" x14ac:dyDescent="0.2">
      <c r="A28" s="5" t="s">
        <v>33</v>
      </c>
      <c r="B28" s="56"/>
      <c r="C28" s="26"/>
      <c r="D28" s="30"/>
      <c r="E28" s="14">
        <v>128</v>
      </c>
      <c r="F28" s="14">
        <v>256</v>
      </c>
      <c r="G28" s="14">
        <v>1024</v>
      </c>
      <c r="H28" s="16">
        <v>1024</v>
      </c>
    </row>
    <row r="29" spans="1:9" ht="12" thickBot="1" x14ac:dyDescent="0.25">
      <c r="A29" s="8" t="s">
        <v>34</v>
      </c>
      <c r="B29" s="60"/>
      <c r="C29" s="18"/>
      <c r="D29" s="34"/>
      <c r="E29" s="27">
        <v>4.3</v>
      </c>
      <c r="F29" s="27">
        <v>3.8</v>
      </c>
      <c r="G29" s="27">
        <v>3.3</v>
      </c>
      <c r="H29" s="28">
        <v>2.7</v>
      </c>
    </row>
    <row r="30" spans="1:9" s="82" customFormat="1" ht="12" thickBot="1" x14ac:dyDescent="0.25">
      <c r="A30" s="75"/>
      <c r="B30" s="75"/>
      <c r="C30" s="79"/>
      <c r="D30" s="79"/>
      <c r="E30" s="79"/>
      <c r="F30" s="79"/>
      <c r="G30" s="79"/>
      <c r="H30" s="79"/>
    </row>
    <row r="31" spans="1:9" x14ac:dyDescent="0.2">
      <c r="A31" s="7" t="s">
        <v>35</v>
      </c>
      <c r="B31" s="58"/>
      <c r="C31" s="21"/>
      <c r="D31" s="40"/>
      <c r="E31" s="21"/>
      <c r="F31" s="21"/>
      <c r="G31" s="21"/>
      <c r="H31" s="41"/>
    </row>
    <row r="32" spans="1:9" x14ac:dyDescent="0.2">
      <c r="A32" s="5" t="s">
        <v>36</v>
      </c>
      <c r="B32" s="56"/>
      <c r="C32" s="13">
        <v>6</v>
      </c>
      <c r="D32" s="31" t="s">
        <v>4</v>
      </c>
      <c r="E32" s="14">
        <f>$C$32</f>
        <v>6</v>
      </c>
      <c r="F32" s="14">
        <f>$C$32</f>
        <v>6</v>
      </c>
      <c r="G32" s="14">
        <f>$C$32</f>
        <v>6</v>
      </c>
      <c r="H32" s="14">
        <f>$C$32</f>
        <v>6</v>
      </c>
    </row>
    <row r="33" spans="1:8" ht="12.75" x14ac:dyDescent="0.2">
      <c r="A33" s="4" t="s">
        <v>81</v>
      </c>
      <c r="B33" s="106"/>
      <c r="C33" s="107"/>
      <c r="D33" s="108" t="s">
        <v>24</v>
      </c>
      <c r="E33" s="26">
        <f>E20-E32</f>
        <v>-90</v>
      </c>
      <c r="F33" s="26">
        <f t="shared" ref="F33:H33" si="4">F20-F32</f>
        <v>-90</v>
      </c>
      <c r="G33" s="26">
        <f t="shared" si="4"/>
        <v>-90</v>
      </c>
      <c r="H33" s="26">
        <f t="shared" si="4"/>
        <v>-90</v>
      </c>
    </row>
    <row r="34" spans="1:8" x14ac:dyDescent="0.2">
      <c r="A34" s="5" t="s">
        <v>83</v>
      </c>
      <c r="B34" s="109"/>
      <c r="C34" s="110"/>
      <c r="D34" s="14"/>
      <c r="E34" s="14"/>
      <c r="F34" s="14"/>
      <c r="G34" s="16"/>
      <c r="H34" s="16"/>
    </row>
    <row r="35" spans="1:8" x14ac:dyDescent="0.2">
      <c r="A35" s="111" t="s">
        <v>82</v>
      </c>
      <c r="B35" s="112"/>
      <c r="C35" s="1"/>
      <c r="D35" s="110" t="s">
        <v>24</v>
      </c>
      <c r="E35" s="14">
        <f>E33-E12</f>
        <v>-123</v>
      </c>
      <c r="F35" s="14">
        <f t="shared" ref="F35:G35" si="5">F33-F12</f>
        <v>-123</v>
      </c>
      <c r="G35" s="16">
        <f t="shared" si="5"/>
        <v>-123</v>
      </c>
      <c r="H35" s="16">
        <f t="shared" ref="H35" si="6">H33-H12</f>
        <v>-123</v>
      </c>
    </row>
    <row r="36" spans="1:8" x14ac:dyDescent="0.2">
      <c r="A36" s="4" t="s">
        <v>37</v>
      </c>
      <c r="B36" s="55"/>
      <c r="C36" s="14"/>
      <c r="D36" s="30" t="s">
        <v>4</v>
      </c>
      <c r="E36" s="26">
        <f>-E35+E14</f>
        <v>119</v>
      </c>
      <c r="F36" s="26">
        <f t="shared" ref="F36:H36" si="7">-F35+F14</f>
        <v>119</v>
      </c>
      <c r="G36" s="26">
        <f t="shared" si="7"/>
        <v>119</v>
      </c>
      <c r="H36" s="26">
        <f t="shared" si="7"/>
        <v>119</v>
      </c>
    </row>
    <row r="37" spans="1:8" x14ac:dyDescent="0.2">
      <c r="A37" s="5" t="s">
        <v>38</v>
      </c>
      <c r="B37" s="56"/>
      <c r="C37" s="14"/>
      <c r="D37" s="31" t="s">
        <v>4</v>
      </c>
      <c r="E37" s="14">
        <f>-10*E25*LOG(0.3/(4*PI()*E26*$C$5),10)</f>
        <v>83.773821334190643</v>
      </c>
      <c r="F37" s="14">
        <f>-10*F25*LOG(0.3/(4*PI()*F26*$C$5),10)</f>
        <v>89.794421247470268</v>
      </c>
      <c r="G37" s="14">
        <f>-10*G25*LOG(0.3/(4*PI()*G26*$C$5),10)</f>
        <v>95.815021160749893</v>
      </c>
      <c r="H37" s="14">
        <f>-10*H25*LOG(0.3/(4*PI()*H26*$C$5),10)</f>
        <v>71.172047035626534</v>
      </c>
    </row>
    <row r="38" spans="1:8" x14ac:dyDescent="0.2">
      <c r="A38" s="5" t="s">
        <v>39</v>
      </c>
      <c r="B38" s="56"/>
      <c r="C38" s="14"/>
      <c r="D38" s="31" t="s">
        <v>4</v>
      </c>
      <c r="E38" s="14">
        <f>-E36+E37</f>
        <v>-35.226178665809357</v>
      </c>
      <c r="F38" s="14">
        <f>-F36+F37</f>
        <v>-29.205578752529732</v>
      </c>
      <c r="G38" s="14">
        <f>-G36+G37</f>
        <v>-23.184978839250107</v>
      </c>
      <c r="H38" s="14">
        <f>-H36+H37</f>
        <v>-47.827952964373466</v>
      </c>
    </row>
    <row r="39" spans="1:8" x14ac:dyDescent="0.2">
      <c r="A39" s="5" t="s">
        <v>40</v>
      </c>
      <c r="B39" s="56"/>
      <c r="C39" s="14"/>
      <c r="D39" s="31" t="s">
        <v>4</v>
      </c>
      <c r="E39" s="14">
        <f>E37+10*E27*LOG(E28/E26,10)</f>
        <v>95.212961169421931</v>
      </c>
      <c r="F39" s="14">
        <f>F37+10*F27*LOG(F28/F26,10)</f>
        <v>99.728411104381649</v>
      </c>
      <c r="G39" s="14">
        <f>G37+10*G27*LOG(G28/G26,10)</f>
        <v>112.67270091793284</v>
      </c>
      <c r="H39" s="14">
        <f>H37+10*H27*LOG(H28/H26,10)</f>
        <v>120.69568187039806</v>
      </c>
    </row>
    <row r="40" spans="1:8" x14ac:dyDescent="0.2">
      <c r="A40" s="5" t="s">
        <v>39</v>
      </c>
      <c r="B40" s="56"/>
      <c r="C40" s="14"/>
      <c r="D40" s="31" t="s">
        <v>4</v>
      </c>
      <c r="E40" s="14">
        <f>-E36+E39</f>
        <v>-23.787038830578069</v>
      </c>
      <c r="F40" s="14">
        <f>-F36+F39</f>
        <v>-19.271588895618351</v>
      </c>
      <c r="G40" s="14">
        <f>-G36+G39</f>
        <v>-6.3272990820671566</v>
      </c>
      <c r="H40" s="14">
        <f>-H36+H39</f>
        <v>1.6956818703980616</v>
      </c>
    </row>
    <row r="41" spans="1:8" x14ac:dyDescent="0.2">
      <c r="A41" s="4" t="s">
        <v>43</v>
      </c>
      <c r="B41" s="55"/>
      <c r="C41" s="26"/>
      <c r="D41" s="30" t="s">
        <v>6</v>
      </c>
      <c r="E41" s="32">
        <f>IF(E40&lt;0,E$28*POWER(10,-E40/(10*E$29)),IF(E38&lt;0,E$26*POWER(10,-E38/(10*E$27)),0.3*POWER(10,E36/(10*E$25))/(4*PI()*$C$5)))</f>
        <v>457.50613185542949</v>
      </c>
      <c r="F41" s="32">
        <f>IF(F40&lt;0,F$28*POWER(10,-F40/(10*F$29)),IF(F38&lt;0,F$26*POWER(10,-F38/(10*F$27)),0.3*POWER(10,F36/(10*F$25))/(4*PI()*$C$5)))</f>
        <v>822.97575594348814</v>
      </c>
      <c r="G41" s="32">
        <f>IF(G40&lt;0,G$28*POWER(10,-G40/(10*G$29)),IF(G38&lt;0,G$26*POWER(10,-G38/(10*G$27)),0.3*POWER(10,G36/(10*G$25))/(4*PI()*$C$5)))</f>
        <v>1592.3417878854909</v>
      </c>
      <c r="H41" s="32">
        <f>IF(H40&lt;0,H$28*POWER(10,-H40/(10*H$29)),IF(H38&lt;0,H$26*POWER(10,-H38/(10*H$27)),0.3*POWER(10,H36/(10*H$25))/(4*PI()*$C$5)))</f>
        <v>886.12894822788769</v>
      </c>
    </row>
    <row r="42" spans="1:8" x14ac:dyDescent="0.2">
      <c r="A42" s="5" t="s">
        <v>44</v>
      </c>
      <c r="B42" s="56"/>
      <c r="C42" s="14"/>
      <c r="D42" s="31"/>
      <c r="E42" s="14"/>
      <c r="F42" s="14"/>
      <c r="G42" s="14"/>
      <c r="H42" s="14"/>
    </row>
    <row r="43" spans="1:8" x14ac:dyDescent="0.2">
      <c r="A43" s="5" t="s">
        <v>41</v>
      </c>
      <c r="B43" s="56"/>
      <c r="C43" s="17">
        <v>20</v>
      </c>
      <c r="D43" s="31" t="s">
        <v>4</v>
      </c>
      <c r="E43" s="14">
        <f>$C43</f>
        <v>20</v>
      </c>
      <c r="F43" s="14">
        <f>$C43</f>
        <v>20</v>
      </c>
      <c r="G43" s="14">
        <f>$C43</f>
        <v>20</v>
      </c>
      <c r="H43" s="14">
        <f>$C43</f>
        <v>20</v>
      </c>
    </row>
    <row r="44" spans="1:8" x14ac:dyDescent="0.2">
      <c r="A44" s="4" t="s">
        <v>37</v>
      </c>
      <c r="B44" s="55"/>
      <c r="C44" s="44"/>
      <c r="D44" s="30" t="s">
        <v>4</v>
      </c>
      <c r="E44" s="26">
        <f>E36-E43</f>
        <v>99</v>
      </c>
      <c r="F44" s="26">
        <f t="shared" ref="F44:G44" si="8">F36-F43</f>
        <v>99</v>
      </c>
      <c r="G44" s="26">
        <f t="shared" si="8"/>
        <v>99</v>
      </c>
      <c r="H44" s="26">
        <f t="shared" ref="H44" si="9">H36-H43</f>
        <v>99</v>
      </c>
    </row>
    <row r="45" spans="1:8" x14ac:dyDescent="0.2">
      <c r="A45" s="5" t="s">
        <v>38</v>
      </c>
      <c r="B45" s="56"/>
      <c r="C45" s="14"/>
      <c r="D45" s="31" t="s">
        <v>4</v>
      </c>
      <c r="E45" s="14">
        <f>-10*E$25*LOG(0.3/(4*PI()*E$26*$C$5),10)</f>
        <v>83.773821334190643</v>
      </c>
      <c r="F45" s="14">
        <f>-10*F$25*LOG(0.3/(4*PI()*F$26*$C$5),10)</f>
        <v>89.794421247470268</v>
      </c>
      <c r="G45" s="14">
        <f>-10*G$25*LOG(0.3/(4*PI()*G$26*$C$5),10)</f>
        <v>95.815021160749893</v>
      </c>
      <c r="H45" s="14">
        <f>-10*H$25*LOG(0.3/(4*PI()*H$26*$C$5),10)</f>
        <v>71.172047035626534</v>
      </c>
    </row>
    <row r="46" spans="1:8" x14ac:dyDescent="0.2">
      <c r="A46" s="5" t="s">
        <v>39</v>
      </c>
      <c r="B46" s="56"/>
      <c r="C46" s="14"/>
      <c r="D46" s="31" t="s">
        <v>4</v>
      </c>
      <c r="E46" s="14">
        <f>-E44+E45</f>
        <v>-15.226178665809357</v>
      </c>
      <c r="F46" s="14">
        <f>-F44+F45</f>
        <v>-9.2055787525297319</v>
      </c>
      <c r="G46" s="14">
        <f>-G44+G45</f>
        <v>-3.1849788392501068</v>
      </c>
      <c r="H46" s="14">
        <f>-H44+H45</f>
        <v>-27.827952964373466</v>
      </c>
    </row>
    <row r="47" spans="1:8" x14ac:dyDescent="0.2">
      <c r="A47" s="5" t="s">
        <v>40</v>
      </c>
      <c r="B47" s="56"/>
      <c r="C47" s="14"/>
      <c r="D47" s="31" t="s">
        <v>4</v>
      </c>
      <c r="E47" s="14">
        <f>E45+10*E$27*LOG(E$28/E$26,10)</f>
        <v>95.212961169421931</v>
      </c>
      <c r="F47" s="14">
        <f>F45+10*F$27*LOG(F$28/F$26,10)</f>
        <v>99.728411104381649</v>
      </c>
      <c r="G47" s="14">
        <f>G45+10*G$27*LOG(G$28/G$26,10)</f>
        <v>112.67270091793284</v>
      </c>
      <c r="H47" s="14">
        <f>H45+10*H$27*LOG(H$28/H$26,10)</f>
        <v>120.69568187039806</v>
      </c>
    </row>
    <row r="48" spans="1:8" x14ac:dyDescent="0.2">
      <c r="A48" s="5" t="s">
        <v>39</v>
      </c>
      <c r="B48" s="56"/>
      <c r="C48" s="14"/>
      <c r="D48" s="31" t="s">
        <v>4</v>
      </c>
      <c r="E48" s="14">
        <f>-E44+E47</f>
        <v>-3.7870388305780693</v>
      </c>
      <c r="F48" s="14">
        <f>-F44+F47</f>
        <v>0.72841110438164947</v>
      </c>
      <c r="G48" s="14">
        <f>-G44+G47</f>
        <v>13.672700917932843</v>
      </c>
      <c r="H48" s="14">
        <f>-H44+H47</f>
        <v>21.695681870398062</v>
      </c>
    </row>
    <row r="49" spans="1:8" ht="12" thickBot="1" x14ac:dyDescent="0.25">
      <c r="A49" s="6" t="s">
        <v>43</v>
      </c>
      <c r="B49" s="57"/>
      <c r="C49" s="18"/>
      <c r="D49" s="34" t="s">
        <v>6</v>
      </c>
      <c r="E49" s="35">
        <f>IF(E48&lt;0,E$28*POWER(10,-E48/(10*E$29)),IF(E46&lt;0,E$26*POWER(10,-E46/(10*E$27)),0.3*POWER(10,E44/(10*E$25))/(4*PI()*$C$5)))</f>
        <v>156.77638283441357</v>
      </c>
      <c r="F49" s="35">
        <f>IF(F48&lt;0,F$28*POWER(10,-F48/(10*F$29)),IF(F46&lt;0,F$26*POWER(10,-F46/(10*F$27)),0.3*POWER(10,F44/(10*F$25))/(4*PI()*$C$5)))</f>
        <v>243.31388968753566</v>
      </c>
      <c r="G49" s="35">
        <f>IF(G48&lt;0,G$28*POWER(10,-G48/(10*G$29)),IF(G46&lt;0,G$26*POWER(10,-G46/(10*G$27)),0.3*POWER(10,G44/(10*G$25))/(4*PI()*$C$5)))</f>
        <v>332.65128817685286</v>
      </c>
      <c r="H49" s="35">
        <f>IF(H48&lt;0,H$28*POWER(10,-H48/(10*H$29)),IF(H46&lt;0,H$26*POWER(10,-H46/(10*H$27)),0.3*POWER(10,H44/(10*H$25))/(4*PI()*$C$5)))</f>
        <v>160.97416598240315</v>
      </c>
    </row>
    <row r="51" spans="1:8" s="45" customFormat="1" x14ac:dyDescent="0.2">
      <c r="A51" s="45" t="s">
        <v>50</v>
      </c>
      <c r="B51" s="45" t="s">
        <v>59</v>
      </c>
      <c r="C51" s="37"/>
      <c r="D51" s="37"/>
      <c r="E51" s="37"/>
      <c r="F51" s="37"/>
      <c r="G51" s="37"/>
      <c r="H51" s="37"/>
    </row>
    <row r="52" spans="1:8" x14ac:dyDescent="0.2">
      <c r="A52" s="45" t="s">
        <v>52</v>
      </c>
      <c r="B52" s="45" t="s">
        <v>51</v>
      </c>
    </row>
    <row r="53" spans="1:8" x14ac:dyDescent="0.2">
      <c r="A53" s="45"/>
      <c r="B53" s="45" t="s">
        <v>0</v>
      </c>
      <c r="C53" s="46"/>
      <c r="D53" s="46"/>
      <c r="E53" s="46"/>
      <c r="F53" s="46"/>
      <c r="G53" s="46"/>
      <c r="H53" s="46"/>
    </row>
    <row r="54" spans="1:8" ht="12" thickBot="1" x14ac:dyDescent="0.25"/>
    <row r="55" spans="1:8" ht="12" thickBot="1" x14ac:dyDescent="0.25">
      <c r="A55" s="69" t="s">
        <v>8</v>
      </c>
      <c r="B55" s="70"/>
      <c r="C55" s="71">
        <v>5.76</v>
      </c>
      <c r="D55" s="71"/>
      <c r="E55" s="71" t="s">
        <v>9</v>
      </c>
      <c r="F55" s="71">
        <f>300000000/C55/10^9</f>
        <v>5.2083333333333336E-2</v>
      </c>
      <c r="G55" s="71"/>
      <c r="H55" s="72"/>
    </row>
    <row r="56" spans="1:8" x14ac:dyDescent="0.2">
      <c r="A56" s="3" t="s">
        <v>10</v>
      </c>
      <c r="B56" s="54"/>
      <c r="C56" s="9" t="s">
        <v>11</v>
      </c>
      <c r="D56" s="9" t="s">
        <v>12</v>
      </c>
      <c r="E56" s="10" t="s">
        <v>13</v>
      </c>
      <c r="F56" s="10" t="s">
        <v>14</v>
      </c>
      <c r="G56" s="11" t="s">
        <v>15</v>
      </c>
      <c r="H56" s="12" t="s">
        <v>16</v>
      </c>
    </row>
    <row r="57" spans="1:8" x14ac:dyDescent="0.2">
      <c r="A57" s="4" t="s">
        <v>71</v>
      </c>
      <c r="B57" s="55"/>
      <c r="C57" s="14"/>
      <c r="D57" s="31"/>
      <c r="E57" s="31"/>
      <c r="F57" s="31"/>
      <c r="G57" s="31"/>
      <c r="H57" s="15"/>
    </row>
    <row r="58" spans="1:8" x14ac:dyDescent="0.2">
      <c r="A58" s="5" t="s">
        <v>18</v>
      </c>
      <c r="B58" s="56"/>
      <c r="C58" s="13">
        <v>2.7000000000000001E-3</v>
      </c>
      <c r="D58" s="31" t="s">
        <v>5</v>
      </c>
      <c r="E58" s="51">
        <f>C58</f>
        <v>2.7000000000000001E-3</v>
      </c>
      <c r="F58" s="51">
        <f>E58</f>
        <v>2.7000000000000001E-3</v>
      </c>
      <c r="G58" s="51">
        <f>F58</f>
        <v>2.7000000000000001E-3</v>
      </c>
      <c r="H58" s="15">
        <f>G58</f>
        <v>2.7000000000000001E-3</v>
      </c>
    </row>
    <row r="59" spans="1:8" x14ac:dyDescent="0.2">
      <c r="A59" s="5" t="s">
        <v>19</v>
      </c>
      <c r="B59" s="56"/>
      <c r="C59" s="13">
        <v>45</v>
      </c>
      <c r="D59" s="31" t="s">
        <v>2</v>
      </c>
      <c r="E59" s="14">
        <f>$C59</f>
        <v>45</v>
      </c>
      <c r="F59" s="14">
        <f>$C59</f>
        <v>45</v>
      </c>
      <c r="G59" s="14">
        <f>$C59</f>
        <v>45</v>
      </c>
      <c r="H59" s="16">
        <f>$C59</f>
        <v>45</v>
      </c>
    </row>
    <row r="60" spans="1:8" x14ac:dyDescent="0.2">
      <c r="A60" s="5" t="s">
        <v>20</v>
      </c>
      <c r="B60" s="56"/>
      <c r="C60" s="13">
        <v>0</v>
      </c>
      <c r="D60" s="31" t="s">
        <v>4</v>
      </c>
      <c r="E60" s="14">
        <f>$C60</f>
        <v>0</v>
      </c>
      <c r="F60" s="14">
        <f t="shared" ref="F60:G63" si="10">$C60</f>
        <v>0</v>
      </c>
      <c r="G60" s="14">
        <f t="shared" si="10"/>
        <v>0</v>
      </c>
      <c r="H60" s="16">
        <f>$C60</f>
        <v>0</v>
      </c>
    </row>
    <row r="61" spans="1:8" x14ac:dyDescent="0.2">
      <c r="A61" s="5" t="s">
        <v>21</v>
      </c>
      <c r="B61" s="56"/>
      <c r="C61" s="13">
        <v>15</v>
      </c>
      <c r="D61" s="31" t="s">
        <v>4</v>
      </c>
      <c r="E61" s="14">
        <f>$C61</f>
        <v>15</v>
      </c>
      <c r="F61" s="14">
        <f t="shared" si="10"/>
        <v>15</v>
      </c>
      <c r="G61" s="14">
        <f t="shared" si="10"/>
        <v>15</v>
      </c>
      <c r="H61" s="16">
        <f>$C61</f>
        <v>15</v>
      </c>
    </row>
    <row r="62" spans="1:8" x14ac:dyDescent="0.2">
      <c r="A62" s="5" t="s">
        <v>22</v>
      </c>
      <c r="B62" s="56" t="s">
        <v>48</v>
      </c>
      <c r="C62" s="17">
        <v>33</v>
      </c>
      <c r="D62" s="31" t="s">
        <v>3</v>
      </c>
      <c r="E62" s="14">
        <f>$C62</f>
        <v>33</v>
      </c>
      <c r="F62" s="14">
        <f t="shared" si="10"/>
        <v>33</v>
      </c>
      <c r="G62" s="14">
        <f t="shared" si="10"/>
        <v>33</v>
      </c>
      <c r="H62" s="16">
        <f>$C62</f>
        <v>33</v>
      </c>
    </row>
    <row r="63" spans="1:8" s="82" customFormat="1" x14ac:dyDescent="0.2">
      <c r="A63" s="100" t="s">
        <v>78</v>
      </c>
      <c r="B63" s="101"/>
      <c r="C63" s="102">
        <v>1</v>
      </c>
      <c r="D63" s="103" t="s">
        <v>4</v>
      </c>
      <c r="E63" s="104">
        <f>$C63</f>
        <v>1</v>
      </c>
      <c r="F63" s="104">
        <f t="shared" si="10"/>
        <v>1</v>
      </c>
      <c r="G63" s="104">
        <f t="shared" si="10"/>
        <v>1</v>
      </c>
      <c r="H63" s="105">
        <f>$C63</f>
        <v>1</v>
      </c>
    </row>
    <row r="64" spans="1:8" ht="12" thickBot="1" x14ac:dyDescent="0.25">
      <c r="A64" s="6" t="s">
        <v>46</v>
      </c>
      <c r="B64" s="57" t="s">
        <v>47</v>
      </c>
      <c r="C64" s="18"/>
      <c r="D64" s="34" t="s">
        <v>2</v>
      </c>
      <c r="E64" s="18">
        <f>E59-E60-E61-E62-E63</f>
        <v>-4</v>
      </c>
      <c r="F64" s="18">
        <f t="shared" ref="F64" si="11">F59-F60-F61-F62-F63</f>
        <v>-4</v>
      </c>
      <c r="G64" s="18">
        <f t="shared" ref="G64" si="12">G59-G60-G61-G62-G63</f>
        <v>-4</v>
      </c>
      <c r="H64" s="18">
        <f t="shared" ref="H64" si="13">H59-H60-H61-H62-H63</f>
        <v>-4</v>
      </c>
    </row>
    <row r="65" spans="1:9" ht="12" thickBot="1" x14ac:dyDescent="0.25">
      <c r="A65" s="75"/>
      <c r="B65" s="75"/>
      <c r="C65" s="78"/>
      <c r="D65" s="79"/>
      <c r="E65" s="20"/>
      <c r="F65" s="20"/>
      <c r="G65" s="20"/>
      <c r="H65" s="79"/>
    </row>
    <row r="66" spans="1:9" x14ac:dyDescent="0.2">
      <c r="A66" s="7" t="s">
        <v>69</v>
      </c>
      <c r="B66" s="58"/>
      <c r="C66" s="21"/>
      <c r="D66" s="40"/>
      <c r="E66" s="21"/>
      <c r="F66" s="21"/>
      <c r="G66" s="21"/>
      <c r="H66" s="41"/>
    </row>
    <row r="67" spans="1:9" x14ac:dyDescent="0.2">
      <c r="A67" s="4" t="s">
        <v>25</v>
      </c>
      <c r="B67" s="55"/>
      <c r="C67" s="22">
        <v>1</v>
      </c>
      <c r="D67" s="31" t="s">
        <v>5</v>
      </c>
      <c r="E67" s="51">
        <f t="shared" ref="E67:G69" si="14">$C67</f>
        <v>1</v>
      </c>
      <c r="F67" s="51">
        <f t="shared" si="14"/>
        <v>1</v>
      </c>
      <c r="G67" s="51">
        <f t="shared" si="14"/>
        <v>1</v>
      </c>
      <c r="H67" s="52">
        <f>$C67</f>
        <v>1</v>
      </c>
    </row>
    <row r="68" spans="1:9" x14ac:dyDescent="0.2">
      <c r="A68" s="5" t="s">
        <v>26</v>
      </c>
      <c r="B68" s="56"/>
      <c r="C68" s="22">
        <v>-84</v>
      </c>
      <c r="D68" s="31" t="s">
        <v>2</v>
      </c>
      <c r="E68" s="14">
        <f t="shared" si="14"/>
        <v>-84</v>
      </c>
      <c r="F68" s="14">
        <f t="shared" si="14"/>
        <v>-84</v>
      </c>
      <c r="G68" s="14">
        <f t="shared" si="14"/>
        <v>-84</v>
      </c>
      <c r="H68" s="16">
        <f>$C68</f>
        <v>-84</v>
      </c>
    </row>
    <row r="69" spans="1:9" s="82" customFormat="1" x14ac:dyDescent="0.2">
      <c r="A69" s="5" t="s">
        <v>27</v>
      </c>
      <c r="B69" s="56"/>
      <c r="C69" s="22">
        <v>0</v>
      </c>
      <c r="D69" s="31" t="s">
        <v>3</v>
      </c>
      <c r="E69" s="14">
        <f t="shared" si="14"/>
        <v>0</v>
      </c>
      <c r="F69" s="14">
        <f t="shared" si="14"/>
        <v>0</v>
      </c>
      <c r="G69" s="14">
        <f t="shared" si="14"/>
        <v>0</v>
      </c>
      <c r="H69" s="16">
        <f>$C69</f>
        <v>0</v>
      </c>
    </row>
    <row r="70" spans="1:9" ht="12" thickBot="1" x14ac:dyDescent="0.25">
      <c r="A70" s="6" t="s">
        <v>28</v>
      </c>
      <c r="B70" s="57"/>
      <c r="C70" s="42"/>
      <c r="D70" s="34" t="s">
        <v>2</v>
      </c>
      <c r="E70" s="18">
        <f>E68-E69</f>
        <v>-84</v>
      </c>
      <c r="F70" s="18">
        <f t="shared" ref="F70:H70" si="15">F68-F69</f>
        <v>-84</v>
      </c>
      <c r="G70" s="18">
        <f t="shared" si="15"/>
        <v>-84</v>
      </c>
      <c r="H70" s="19">
        <f t="shared" si="15"/>
        <v>-84</v>
      </c>
      <c r="I70" s="53"/>
    </row>
    <row r="71" spans="1:9" s="82" customFormat="1" ht="12" thickBot="1" x14ac:dyDescent="0.25">
      <c r="A71" s="73"/>
      <c r="B71" s="73"/>
      <c r="C71" s="80"/>
      <c r="D71" s="81"/>
      <c r="E71" s="49"/>
      <c r="F71" s="49"/>
      <c r="G71" s="49"/>
      <c r="H71" s="49"/>
    </row>
    <row r="72" spans="1:9" ht="12" thickBot="1" x14ac:dyDescent="0.25">
      <c r="A72" s="61" t="s">
        <v>7</v>
      </c>
      <c r="B72" s="62" t="s">
        <v>49</v>
      </c>
      <c r="C72" s="63"/>
      <c r="D72" s="64" t="s">
        <v>4</v>
      </c>
      <c r="E72" s="65">
        <v>0</v>
      </c>
      <c r="F72" s="65">
        <v>0</v>
      </c>
      <c r="G72" s="65">
        <v>0</v>
      </c>
      <c r="H72" s="66">
        <v>0</v>
      </c>
    </row>
    <row r="73" spans="1:9" ht="12" thickBot="1" x14ac:dyDescent="0.25">
      <c r="A73" s="75"/>
      <c r="B73" s="75"/>
      <c r="C73" s="20"/>
      <c r="D73" s="79"/>
      <c r="E73" s="20"/>
      <c r="F73" s="20"/>
      <c r="G73" s="20"/>
      <c r="H73" s="79"/>
    </row>
    <row r="74" spans="1:9" x14ac:dyDescent="0.2">
      <c r="A74" s="7" t="s">
        <v>29</v>
      </c>
      <c r="B74" s="58"/>
      <c r="C74" s="25"/>
      <c r="D74" s="43"/>
      <c r="E74" s="25"/>
      <c r="F74" s="25"/>
      <c r="G74" s="25"/>
      <c r="H74" s="41"/>
    </row>
    <row r="75" spans="1:9" x14ac:dyDescent="0.2">
      <c r="A75" s="5" t="s">
        <v>30</v>
      </c>
      <c r="B75" s="56"/>
      <c r="C75" s="26"/>
      <c r="D75" s="30"/>
      <c r="E75" s="23">
        <v>2</v>
      </c>
      <c r="F75" s="23">
        <v>2</v>
      </c>
      <c r="G75" s="23">
        <v>2</v>
      </c>
      <c r="H75" s="24">
        <v>2</v>
      </c>
    </row>
    <row r="76" spans="1:9" x14ac:dyDescent="0.2">
      <c r="A76" s="5" t="s">
        <v>31</v>
      </c>
      <c r="B76" s="56"/>
      <c r="C76" s="26"/>
      <c r="D76" s="30"/>
      <c r="E76" s="14">
        <v>64</v>
      </c>
      <c r="F76" s="14">
        <v>128</v>
      </c>
      <c r="G76" s="14">
        <v>256</v>
      </c>
      <c r="H76" s="16">
        <v>15</v>
      </c>
    </row>
    <row r="77" spans="1:9" x14ac:dyDescent="0.2">
      <c r="A77" s="5" t="s">
        <v>32</v>
      </c>
      <c r="B77" s="56"/>
      <c r="C77" s="26"/>
      <c r="D77" s="30"/>
      <c r="E77" s="23">
        <v>3.8</v>
      </c>
      <c r="F77" s="23">
        <v>3.3</v>
      </c>
      <c r="G77" s="23">
        <v>2.8</v>
      </c>
      <c r="H77" s="24">
        <v>2.7</v>
      </c>
    </row>
    <row r="78" spans="1:9" x14ac:dyDescent="0.2">
      <c r="A78" s="5" t="s">
        <v>33</v>
      </c>
      <c r="B78" s="56"/>
      <c r="C78" s="26"/>
      <c r="D78" s="30"/>
      <c r="E78" s="14">
        <v>128</v>
      </c>
      <c r="F78" s="14">
        <v>256</v>
      </c>
      <c r="G78" s="14">
        <v>1024</v>
      </c>
      <c r="H78" s="16">
        <v>1024</v>
      </c>
    </row>
    <row r="79" spans="1:9" ht="12" thickBot="1" x14ac:dyDescent="0.25">
      <c r="A79" s="8" t="s">
        <v>34</v>
      </c>
      <c r="B79" s="60"/>
      <c r="C79" s="18"/>
      <c r="D79" s="34"/>
      <c r="E79" s="27">
        <v>4.3</v>
      </c>
      <c r="F79" s="27">
        <v>3.8</v>
      </c>
      <c r="G79" s="27">
        <v>3.3</v>
      </c>
      <c r="H79" s="28">
        <v>2.7</v>
      </c>
    </row>
    <row r="80" spans="1:9" ht="12" thickBot="1" x14ac:dyDescent="0.25">
      <c r="A80" s="2"/>
      <c r="B80" s="2"/>
      <c r="C80" s="38"/>
      <c r="D80" s="38"/>
      <c r="E80" s="38"/>
      <c r="F80" s="38"/>
      <c r="G80" s="38"/>
      <c r="H80" s="38"/>
    </row>
    <row r="81" spans="1:8" x14ac:dyDescent="0.2">
      <c r="A81" s="7" t="s">
        <v>35</v>
      </c>
      <c r="B81" s="58"/>
      <c r="C81" s="21"/>
      <c r="D81" s="40"/>
      <c r="E81" s="21"/>
      <c r="F81" s="21"/>
      <c r="G81" s="21"/>
      <c r="H81" s="41"/>
    </row>
    <row r="82" spans="1:8" x14ac:dyDescent="0.2">
      <c r="A82" s="5" t="s">
        <v>36</v>
      </c>
      <c r="B82" s="56"/>
      <c r="C82" s="13">
        <v>6</v>
      </c>
      <c r="D82" s="31" t="s">
        <v>4</v>
      </c>
      <c r="E82" s="14">
        <f>$C$32</f>
        <v>6</v>
      </c>
      <c r="F82" s="14">
        <f>$C$32</f>
        <v>6</v>
      </c>
      <c r="G82" s="14">
        <f>$C$32</f>
        <v>6</v>
      </c>
      <c r="H82" s="16">
        <f>$C$32</f>
        <v>6</v>
      </c>
    </row>
    <row r="83" spans="1:8" ht="12.75" x14ac:dyDescent="0.2">
      <c r="A83" s="4" t="s">
        <v>81</v>
      </c>
      <c r="B83" s="106"/>
      <c r="C83" s="107"/>
      <c r="D83" s="108" t="s">
        <v>24</v>
      </c>
      <c r="E83" s="26">
        <f>E70-E82</f>
        <v>-90</v>
      </c>
      <c r="F83" s="26">
        <f t="shared" ref="F83" si="16">F70-F82</f>
        <v>-90</v>
      </c>
      <c r="G83" s="26">
        <f t="shared" ref="G83" si="17">G70-G82</f>
        <v>-90</v>
      </c>
      <c r="H83" s="26">
        <f t="shared" ref="H83" si="18">H70-H82</f>
        <v>-90</v>
      </c>
    </row>
    <row r="84" spans="1:8" x14ac:dyDescent="0.2">
      <c r="A84" s="5" t="s">
        <v>85</v>
      </c>
      <c r="B84" s="109"/>
      <c r="C84" s="110"/>
      <c r="D84" s="14"/>
      <c r="E84" s="14"/>
      <c r="F84" s="14"/>
      <c r="G84" s="16"/>
      <c r="H84" s="16"/>
    </row>
    <row r="85" spans="1:8" x14ac:dyDescent="0.2">
      <c r="A85" s="111" t="s">
        <v>82</v>
      </c>
      <c r="B85" s="112"/>
      <c r="C85" s="1"/>
      <c r="D85" s="110" t="s">
        <v>24</v>
      </c>
      <c r="E85" s="14">
        <f>E83-E62</f>
        <v>-123</v>
      </c>
      <c r="F85" s="14">
        <f t="shared" ref="F85:H85" si="19">F83-F62</f>
        <v>-123</v>
      </c>
      <c r="G85" s="16">
        <f t="shared" si="19"/>
        <v>-123</v>
      </c>
      <c r="H85" s="16">
        <f t="shared" si="19"/>
        <v>-123</v>
      </c>
    </row>
    <row r="86" spans="1:8" x14ac:dyDescent="0.2">
      <c r="A86" s="4" t="s">
        <v>37</v>
      </c>
      <c r="B86" s="55"/>
      <c r="C86" s="14"/>
      <c r="D86" s="30" t="s">
        <v>4</v>
      </c>
      <c r="E86" s="26">
        <f>-E85+E64</f>
        <v>119</v>
      </c>
      <c r="F86" s="26">
        <f t="shared" ref="F86" si="20">-F85+F64</f>
        <v>119</v>
      </c>
      <c r="G86" s="26">
        <f t="shared" ref="G86" si="21">-G85+G64</f>
        <v>119</v>
      </c>
      <c r="H86" s="29">
        <f t="shared" ref="H86" si="22">-H85+H64</f>
        <v>119</v>
      </c>
    </row>
    <row r="87" spans="1:8" x14ac:dyDescent="0.2">
      <c r="A87" s="5" t="s">
        <v>38</v>
      </c>
      <c r="B87" s="56"/>
      <c r="C87" s="14"/>
      <c r="D87" s="31" t="s">
        <v>4</v>
      </c>
      <c r="E87" s="14">
        <f>-10*E75*LOG(0.3/(4*PI()*E76*$C$5),10)</f>
        <v>83.773821334190643</v>
      </c>
      <c r="F87" s="14">
        <f>-10*F75*LOG(0.3/(4*PI()*F76*$C$5),10)</f>
        <v>89.794421247470268</v>
      </c>
      <c r="G87" s="14">
        <f>-10*G75*LOG(0.3/(4*PI()*G76*$C$5),10)</f>
        <v>95.815021160749893</v>
      </c>
      <c r="H87" s="16">
        <f>-10*H75*LOG(0.3/(4*PI()*H76*$C$5),10)</f>
        <v>71.172047035626534</v>
      </c>
    </row>
    <row r="88" spans="1:8" x14ac:dyDescent="0.2">
      <c r="A88" s="5" t="s">
        <v>39</v>
      </c>
      <c r="B88" s="56"/>
      <c r="C88" s="14"/>
      <c r="D88" s="31" t="s">
        <v>4</v>
      </c>
      <c r="E88" s="14">
        <f>-E86+E87</f>
        <v>-35.226178665809357</v>
      </c>
      <c r="F88" s="14">
        <f>-F86+F87</f>
        <v>-29.205578752529732</v>
      </c>
      <c r="G88" s="14">
        <f>-G86+G87</f>
        <v>-23.184978839250107</v>
      </c>
      <c r="H88" s="16">
        <f>-H86+H87</f>
        <v>-47.827952964373466</v>
      </c>
    </row>
    <row r="89" spans="1:8" x14ac:dyDescent="0.2">
      <c r="A89" s="5" t="s">
        <v>40</v>
      </c>
      <c r="B89" s="56"/>
      <c r="C89" s="14"/>
      <c r="D89" s="31" t="s">
        <v>4</v>
      </c>
      <c r="E89" s="14">
        <f>E87+10*E77*LOG(E78/E76,10)</f>
        <v>95.212961169421931</v>
      </c>
      <c r="F89" s="14">
        <f>F87+10*F77*LOG(F78/F76,10)</f>
        <v>99.728411104381649</v>
      </c>
      <c r="G89" s="14">
        <f>G87+10*G77*LOG(G78/G76,10)</f>
        <v>112.67270091793284</v>
      </c>
      <c r="H89" s="16">
        <f>H87+10*H77*LOG(H78/H76,10)</f>
        <v>120.69568187039806</v>
      </c>
    </row>
    <row r="90" spans="1:8" x14ac:dyDescent="0.2">
      <c r="A90" s="5" t="s">
        <v>39</v>
      </c>
      <c r="B90" s="56"/>
      <c r="C90" s="14"/>
      <c r="D90" s="31" t="s">
        <v>4</v>
      </c>
      <c r="E90" s="14">
        <f>-E86+E89</f>
        <v>-23.787038830578069</v>
      </c>
      <c r="F90" s="14">
        <f>-F86+F89</f>
        <v>-19.271588895618351</v>
      </c>
      <c r="G90" s="14">
        <f>-G86+G89</f>
        <v>-6.3272990820671566</v>
      </c>
      <c r="H90" s="16">
        <f>-H86+H89</f>
        <v>1.6956818703980616</v>
      </c>
    </row>
    <row r="91" spans="1:8" x14ac:dyDescent="0.2">
      <c r="A91" s="4" t="s">
        <v>43</v>
      </c>
      <c r="B91" s="55"/>
      <c r="C91" s="26"/>
      <c r="D91" s="30" t="s">
        <v>6</v>
      </c>
      <c r="E91" s="32">
        <f>IF(E90&lt;0,E$28*POWER(10,-E90/(10*E$29)),IF(E88&lt;0,E$26*POWER(10,-E88/(10*E$27)),0.3*POWER(10,E86/(10*E$25))/(4*PI()*$C$5)))</f>
        <v>457.50613185542949</v>
      </c>
      <c r="F91" s="32">
        <f>IF(F90&lt;0,F$28*POWER(10,-F90/(10*F$29)),IF(F88&lt;0,F$26*POWER(10,-F88/(10*F$27)),0.3*POWER(10,F86/(10*F$25))/(4*PI()*$C$5)))</f>
        <v>822.97575594348814</v>
      </c>
      <c r="G91" s="32">
        <f>IF(G90&lt;0,G$28*POWER(10,-G90/(10*G$29)),IF(G88&lt;0,G$26*POWER(10,-G88/(10*G$27)),0.3*POWER(10,G86/(10*G$25))/(4*PI()*$C$5)))</f>
        <v>1592.3417878854909</v>
      </c>
      <c r="H91" s="33">
        <f>IF(H90&lt;0,H$28*POWER(10,-H90/(10*H$29)),IF(H88&lt;0,H$26*POWER(10,-H88/(10*H$27)),0.3*POWER(10,H86/(10*H$25))/(4*PI()*$C$5)))</f>
        <v>886.12894822788769</v>
      </c>
    </row>
    <row r="92" spans="1:8" x14ac:dyDescent="0.2">
      <c r="A92" s="5" t="s">
        <v>44</v>
      </c>
      <c r="B92" s="56"/>
      <c r="C92" s="14"/>
      <c r="D92" s="31"/>
      <c r="E92" s="14"/>
      <c r="F92" s="14"/>
      <c r="G92" s="14"/>
      <c r="H92" s="16"/>
    </row>
    <row r="93" spans="1:8" x14ac:dyDescent="0.2">
      <c r="A93" s="5" t="s">
        <v>41</v>
      </c>
      <c r="B93" s="56"/>
      <c r="C93" s="17">
        <v>20</v>
      </c>
      <c r="D93" s="31" t="s">
        <v>4</v>
      </c>
      <c r="E93" s="14">
        <f>$C93</f>
        <v>20</v>
      </c>
      <c r="F93" s="14">
        <f>$C93</f>
        <v>20</v>
      </c>
      <c r="G93" s="14">
        <f>$C93</f>
        <v>20</v>
      </c>
      <c r="H93" s="16">
        <f>$C93</f>
        <v>20</v>
      </c>
    </row>
    <row r="94" spans="1:8" x14ac:dyDescent="0.2">
      <c r="A94" s="4" t="s">
        <v>37</v>
      </c>
      <c r="B94" s="55"/>
      <c r="C94" s="44"/>
      <c r="D94" s="30" t="s">
        <v>4</v>
      </c>
      <c r="E94" s="26">
        <f>E86-E93</f>
        <v>99</v>
      </c>
      <c r="F94" s="26">
        <f t="shared" ref="F94:H94" si="23">F86-F93</f>
        <v>99</v>
      </c>
      <c r="G94" s="26">
        <f t="shared" si="23"/>
        <v>99</v>
      </c>
      <c r="H94" s="29">
        <f t="shared" si="23"/>
        <v>99</v>
      </c>
    </row>
    <row r="95" spans="1:8" x14ac:dyDescent="0.2">
      <c r="A95" s="5" t="s">
        <v>38</v>
      </c>
      <c r="B95" s="56"/>
      <c r="C95" s="14"/>
      <c r="D95" s="31" t="s">
        <v>4</v>
      </c>
      <c r="E95" s="14">
        <f>-10*E$25*LOG(0.3/(4*PI()*E$26*$C$5),10)</f>
        <v>83.773821334190643</v>
      </c>
      <c r="F95" s="14">
        <f>-10*F$25*LOG(0.3/(4*PI()*F$26*$C$5),10)</f>
        <v>89.794421247470268</v>
      </c>
      <c r="G95" s="14">
        <f>-10*G$25*LOG(0.3/(4*PI()*G$26*$C$5),10)</f>
        <v>95.815021160749893</v>
      </c>
      <c r="H95" s="16">
        <f>-10*H$25*LOG(0.3/(4*PI()*H$26*$C$5),10)</f>
        <v>71.172047035626534</v>
      </c>
    </row>
    <row r="96" spans="1:8" x14ac:dyDescent="0.2">
      <c r="A96" s="5" t="s">
        <v>39</v>
      </c>
      <c r="B96" s="56"/>
      <c r="C96" s="14"/>
      <c r="D96" s="31" t="s">
        <v>4</v>
      </c>
      <c r="E96" s="14">
        <f>-E94+E95</f>
        <v>-15.226178665809357</v>
      </c>
      <c r="F96" s="14">
        <f>-F94+F95</f>
        <v>-9.2055787525297319</v>
      </c>
      <c r="G96" s="14">
        <f>-G94+G95</f>
        <v>-3.1849788392501068</v>
      </c>
      <c r="H96" s="16">
        <f>-H94+H95</f>
        <v>-27.827952964373466</v>
      </c>
    </row>
    <row r="97" spans="1:8" x14ac:dyDescent="0.2">
      <c r="A97" s="5" t="s">
        <v>40</v>
      </c>
      <c r="B97" s="56"/>
      <c r="C97" s="14"/>
      <c r="D97" s="31" t="s">
        <v>4</v>
      </c>
      <c r="E97" s="14">
        <f>E95+10*E$27*LOG(E$28/E$26,10)</f>
        <v>95.212961169421931</v>
      </c>
      <c r="F97" s="14">
        <f>F95+10*F$27*LOG(F$28/F$26,10)</f>
        <v>99.728411104381649</v>
      </c>
      <c r="G97" s="14">
        <f>G95+10*G$27*LOG(G$28/G$26,10)</f>
        <v>112.67270091793284</v>
      </c>
      <c r="H97" s="16">
        <f>H95+10*H$27*LOG(H$28/H$26,10)</f>
        <v>120.69568187039806</v>
      </c>
    </row>
    <row r="98" spans="1:8" x14ac:dyDescent="0.2">
      <c r="A98" s="5" t="s">
        <v>39</v>
      </c>
      <c r="B98" s="56"/>
      <c r="C98" s="14"/>
      <c r="D98" s="31" t="s">
        <v>4</v>
      </c>
      <c r="E98" s="14">
        <f>-E94+E97</f>
        <v>-3.7870388305780693</v>
      </c>
      <c r="F98" s="14">
        <f>-F94+F97</f>
        <v>0.72841110438164947</v>
      </c>
      <c r="G98" s="14">
        <f>-G94+G97</f>
        <v>13.672700917932843</v>
      </c>
      <c r="H98" s="16">
        <f>-H94+H97</f>
        <v>21.695681870398062</v>
      </c>
    </row>
    <row r="99" spans="1:8" ht="12" thickBot="1" x14ac:dyDescent="0.25">
      <c r="A99" s="6" t="s">
        <v>43</v>
      </c>
      <c r="B99" s="57"/>
      <c r="C99" s="18"/>
      <c r="D99" s="34" t="s">
        <v>6</v>
      </c>
      <c r="E99" s="35">
        <f>IF(E98&lt;0,E$28*POWER(10,-E98/(10*E$29)),IF(E96&lt;0,E$26*POWER(10,-E96/(10*E$27)),0.3*POWER(10,E94/(10*E$25))/(4*PI()*$C$5)))</f>
        <v>156.77638283441357</v>
      </c>
      <c r="F99" s="35">
        <f>IF(F98&lt;0,F$28*POWER(10,-F98/(10*F$29)),IF(F96&lt;0,F$26*POWER(10,-F96/(10*F$27)),0.3*POWER(10,F94/(10*F$25))/(4*PI()*$C$5)))</f>
        <v>243.31388968753566</v>
      </c>
      <c r="G99" s="35">
        <f>IF(G98&lt;0,G$28*POWER(10,-G98/(10*G$29)),IF(G96&lt;0,G$26*POWER(10,-G96/(10*G$27)),0.3*POWER(10,G94/(10*G$25))/(4*PI()*$C$5)))</f>
        <v>332.65128817685286</v>
      </c>
      <c r="H99" s="36">
        <f>IF(H98&lt;0,H$28*POWER(10,-H98/(10*H$29)),IF(H96&lt;0,H$26*POWER(10,-H96/(10*H$27)),0.3*POWER(10,H94/(10*H$25))/(4*PI()*$C$5)))</f>
        <v>160.97416598240315</v>
      </c>
    </row>
    <row r="101" spans="1:8" s="45" customFormat="1" x14ac:dyDescent="0.2">
      <c r="A101" s="45" t="s">
        <v>50</v>
      </c>
      <c r="B101" s="45" t="s">
        <v>60</v>
      </c>
      <c r="C101" s="37"/>
      <c r="D101" s="37"/>
      <c r="E101" s="37"/>
      <c r="F101" s="37"/>
      <c r="G101" s="37"/>
      <c r="H101" s="37"/>
    </row>
    <row r="102" spans="1:8" x14ac:dyDescent="0.2">
      <c r="A102" s="45" t="s">
        <v>52</v>
      </c>
      <c r="B102" s="45" t="s">
        <v>51</v>
      </c>
    </row>
    <row r="103" spans="1:8" x14ac:dyDescent="0.2">
      <c r="A103" s="45"/>
      <c r="B103" s="45" t="s">
        <v>0</v>
      </c>
      <c r="C103" s="46"/>
      <c r="D103" s="46"/>
      <c r="E103" s="46"/>
      <c r="F103" s="46"/>
      <c r="G103" s="46"/>
      <c r="H103" s="46"/>
    </row>
    <row r="104" spans="1:8" ht="12" thickBot="1" x14ac:dyDescent="0.25"/>
    <row r="105" spans="1:8" ht="12" thickBot="1" x14ac:dyDescent="0.25">
      <c r="A105" s="69" t="s">
        <v>8</v>
      </c>
      <c r="B105" s="70"/>
      <c r="C105" s="71">
        <v>5.76</v>
      </c>
      <c r="D105" s="71"/>
      <c r="E105" s="71" t="s">
        <v>9</v>
      </c>
      <c r="F105" s="71">
        <f>300000000/C105/10^9</f>
        <v>5.2083333333333336E-2</v>
      </c>
      <c r="G105" s="71"/>
      <c r="H105" s="72"/>
    </row>
    <row r="106" spans="1:8" x14ac:dyDescent="0.2">
      <c r="A106" s="3" t="s">
        <v>10</v>
      </c>
      <c r="B106" s="54"/>
      <c r="C106" s="9" t="s">
        <v>11</v>
      </c>
      <c r="D106" s="9" t="s">
        <v>12</v>
      </c>
      <c r="E106" s="10" t="s">
        <v>13</v>
      </c>
      <c r="F106" s="10" t="s">
        <v>14</v>
      </c>
      <c r="G106" s="11" t="s">
        <v>15</v>
      </c>
      <c r="H106" s="12" t="s">
        <v>16</v>
      </c>
    </row>
    <row r="107" spans="1:8" x14ac:dyDescent="0.2">
      <c r="A107" s="4" t="s">
        <v>72</v>
      </c>
      <c r="B107" s="55"/>
      <c r="C107" s="14"/>
      <c r="D107" s="31"/>
      <c r="E107" s="31"/>
      <c r="F107" s="31"/>
      <c r="G107" s="31"/>
      <c r="H107" s="15"/>
    </row>
    <row r="108" spans="1:8" x14ac:dyDescent="0.2">
      <c r="A108" s="5" t="s">
        <v>18</v>
      </c>
      <c r="B108" s="56"/>
      <c r="C108" s="13">
        <v>8.9999999999999993E-3</v>
      </c>
      <c r="D108" s="31" t="s">
        <v>5</v>
      </c>
      <c r="E108" s="14">
        <f>C108</f>
        <v>8.9999999999999993E-3</v>
      </c>
      <c r="F108" s="14">
        <f>E108</f>
        <v>8.9999999999999993E-3</v>
      </c>
      <c r="G108" s="14">
        <f>F108</f>
        <v>8.9999999999999993E-3</v>
      </c>
      <c r="H108" s="15">
        <f>G108</f>
        <v>8.9999999999999993E-3</v>
      </c>
    </row>
    <row r="109" spans="1:8" x14ac:dyDescent="0.2">
      <c r="A109" s="5" t="s">
        <v>19</v>
      </c>
      <c r="B109" s="56"/>
      <c r="C109" s="13">
        <v>42</v>
      </c>
      <c r="D109" s="31" t="s">
        <v>2</v>
      </c>
      <c r="E109" s="14">
        <f>$C109</f>
        <v>42</v>
      </c>
      <c r="F109" s="14">
        <f>$C109</f>
        <v>42</v>
      </c>
      <c r="G109" s="14">
        <f>$C109</f>
        <v>42</v>
      </c>
      <c r="H109" s="16">
        <f>$C109</f>
        <v>42</v>
      </c>
    </row>
    <row r="110" spans="1:8" x14ac:dyDescent="0.2">
      <c r="A110" s="5" t="s">
        <v>20</v>
      </c>
      <c r="B110" s="56"/>
      <c r="C110" s="13">
        <v>0</v>
      </c>
      <c r="D110" s="31" t="s">
        <v>4</v>
      </c>
      <c r="E110" s="14">
        <f>$C110</f>
        <v>0</v>
      </c>
      <c r="F110" s="14">
        <f t="shared" ref="F110:G113" si="24">$C110</f>
        <v>0</v>
      </c>
      <c r="G110" s="14">
        <f t="shared" si="24"/>
        <v>0</v>
      </c>
      <c r="H110" s="16">
        <f>$C110</f>
        <v>0</v>
      </c>
    </row>
    <row r="111" spans="1:8" x14ac:dyDescent="0.2">
      <c r="A111" s="5" t="s">
        <v>21</v>
      </c>
      <c r="B111" s="56"/>
      <c r="C111" s="13">
        <v>15</v>
      </c>
      <c r="D111" s="31" t="s">
        <v>4</v>
      </c>
      <c r="E111" s="14">
        <f>$C111</f>
        <v>15</v>
      </c>
      <c r="F111" s="14">
        <f t="shared" si="24"/>
        <v>15</v>
      </c>
      <c r="G111" s="14">
        <f t="shared" si="24"/>
        <v>15</v>
      </c>
      <c r="H111" s="16">
        <f>$C111</f>
        <v>15</v>
      </c>
    </row>
    <row r="112" spans="1:8" x14ac:dyDescent="0.2">
      <c r="A112" s="5" t="s">
        <v>22</v>
      </c>
      <c r="B112" s="56" t="s">
        <v>48</v>
      </c>
      <c r="C112" s="17">
        <v>33</v>
      </c>
      <c r="D112" s="31" t="s">
        <v>3</v>
      </c>
      <c r="E112" s="14">
        <f>$C112</f>
        <v>33</v>
      </c>
      <c r="F112" s="14">
        <f t="shared" si="24"/>
        <v>33</v>
      </c>
      <c r="G112" s="14">
        <f t="shared" si="24"/>
        <v>33</v>
      </c>
      <c r="H112" s="16">
        <f>$C112</f>
        <v>33</v>
      </c>
    </row>
    <row r="113" spans="1:9" s="82" customFormat="1" x14ac:dyDescent="0.2">
      <c r="A113" s="100" t="s">
        <v>78</v>
      </c>
      <c r="B113" s="101"/>
      <c r="C113" s="102">
        <v>1</v>
      </c>
      <c r="D113" s="103" t="s">
        <v>4</v>
      </c>
      <c r="E113" s="104">
        <f>$C113</f>
        <v>1</v>
      </c>
      <c r="F113" s="104">
        <f t="shared" si="24"/>
        <v>1</v>
      </c>
      <c r="G113" s="104">
        <f t="shared" si="24"/>
        <v>1</v>
      </c>
      <c r="H113" s="105">
        <f>$C113</f>
        <v>1</v>
      </c>
    </row>
    <row r="114" spans="1:9" ht="12" thickBot="1" x14ac:dyDescent="0.25">
      <c r="A114" s="6" t="s">
        <v>46</v>
      </c>
      <c r="B114" s="57" t="s">
        <v>47</v>
      </c>
      <c r="C114" s="18"/>
      <c r="D114" s="34" t="s">
        <v>2</v>
      </c>
      <c r="E114" s="18">
        <f>E109-E110-E111-E112-E113</f>
        <v>-7</v>
      </c>
      <c r="F114" s="18">
        <f t="shared" ref="F114" si="25">F109-F110-F111-F112-F113</f>
        <v>-7</v>
      </c>
      <c r="G114" s="18">
        <f t="shared" ref="G114" si="26">G109-G110-G111-G112-G113</f>
        <v>-7</v>
      </c>
      <c r="H114" s="18">
        <f t="shared" ref="H114" si="27">H109-H110-H111-H112-H113</f>
        <v>-7</v>
      </c>
    </row>
    <row r="115" spans="1:9" ht="12" thickBot="1" x14ac:dyDescent="0.25">
      <c r="A115" s="75"/>
      <c r="B115" s="75"/>
      <c r="C115" s="78"/>
      <c r="D115" s="79"/>
      <c r="E115" s="20"/>
      <c r="F115" s="20"/>
      <c r="G115" s="20"/>
      <c r="H115" s="79"/>
    </row>
    <row r="116" spans="1:9" x14ac:dyDescent="0.2">
      <c r="A116" s="7" t="s">
        <v>69</v>
      </c>
      <c r="B116" s="58"/>
      <c r="C116" s="21"/>
      <c r="D116" s="40"/>
      <c r="E116" s="21"/>
      <c r="F116" s="21"/>
      <c r="G116" s="21"/>
      <c r="H116" s="41"/>
    </row>
    <row r="117" spans="1:9" x14ac:dyDescent="0.2">
      <c r="A117" s="4" t="s">
        <v>25</v>
      </c>
      <c r="B117" s="55"/>
      <c r="C117" s="22">
        <v>1</v>
      </c>
      <c r="D117" s="31" t="s">
        <v>5</v>
      </c>
      <c r="E117" s="51">
        <f t="shared" ref="E117:G119" si="28">$C117</f>
        <v>1</v>
      </c>
      <c r="F117" s="51">
        <f t="shared" si="28"/>
        <v>1</v>
      </c>
      <c r="G117" s="51">
        <f t="shared" si="28"/>
        <v>1</v>
      </c>
      <c r="H117" s="52">
        <f>$C117</f>
        <v>1</v>
      </c>
    </row>
    <row r="118" spans="1:9" x14ac:dyDescent="0.2">
      <c r="A118" s="5" t="s">
        <v>26</v>
      </c>
      <c r="B118" s="56"/>
      <c r="C118" s="22">
        <v>-84</v>
      </c>
      <c r="D118" s="31" t="s">
        <v>2</v>
      </c>
      <c r="E118" s="14">
        <f t="shared" si="28"/>
        <v>-84</v>
      </c>
      <c r="F118" s="14">
        <f t="shared" si="28"/>
        <v>-84</v>
      </c>
      <c r="G118" s="14">
        <f t="shared" si="28"/>
        <v>-84</v>
      </c>
      <c r="H118" s="16">
        <f>$C118</f>
        <v>-84</v>
      </c>
    </row>
    <row r="119" spans="1:9" s="82" customFormat="1" x14ac:dyDescent="0.2">
      <c r="A119" s="5" t="s">
        <v>27</v>
      </c>
      <c r="B119" s="56"/>
      <c r="C119" s="22">
        <v>0</v>
      </c>
      <c r="D119" s="31" t="s">
        <v>3</v>
      </c>
      <c r="E119" s="14">
        <f t="shared" si="28"/>
        <v>0</v>
      </c>
      <c r="F119" s="14">
        <f t="shared" si="28"/>
        <v>0</v>
      </c>
      <c r="G119" s="14">
        <f t="shared" si="28"/>
        <v>0</v>
      </c>
      <c r="H119" s="16">
        <f>$C119</f>
        <v>0</v>
      </c>
    </row>
    <row r="120" spans="1:9" ht="12" thickBot="1" x14ac:dyDescent="0.25">
      <c r="A120" s="6" t="s">
        <v>28</v>
      </c>
      <c r="B120" s="57"/>
      <c r="C120" s="42"/>
      <c r="D120" s="34" t="s">
        <v>2</v>
      </c>
      <c r="E120" s="18">
        <f>E118-E119</f>
        <v>-84</v>
      </c>
      <c r="F120" s="18">
        <f t="shared" ref="F120:H120" si="29">F118-F119</f>
        <v>-84</v>
      </c>
      <c r="G120" s="18">
        <f t="shared" si="29"/>
        <v>-84</v>
      </c>
      <c r="H120" s="19">
        <f t="shared" si="29"/>
        <v>-84</v>
      </c>
      <c r="I120" s="53"/>
    </row>
    <row r="121" spans="1:9" s="82" customFormat="1" ht="12" thickBot="1" x14ac:dyDescent="0.25">
      <c r="A121" s="73"/>
      <c r="B121" s="73"/>
      <c r="C121" s="80"/>
      <c r="D121" s="81"/>
      <c r="E121" s="49"/>
      <c r="F121" s="49"/>
      <c r="G121" s="49"/>
      <c r="H121" s="49"/>
    </row>
    <row r="122" spans="1:9" ht="12" thickBot="1" x14ac:dyDescent="0.25">
      <c r="A122" s="61" t="s">
        <v>7</v>
      </c>
      <c r="B122" s="62" t="s">
        <v>49</v>
      </c>
      <c r="C122" s="63"/>
      <c r="D122" s="64" t="s">
        <v>4</v>
      </c>
      <c r="E122" s="65">
        <v>0</v>
      </c>
      <c r="F122" s="65">
        <v>0</v>
      </c>
      <c r="G122" s="65">
        <v>0</v>
      </c>
      <c r="H122" s="66">
        <v>0</v>
      </c>
    </row>
    <row r="123" spans="1:9" x14ac:dyDescent="0.2">
      <c r="A123" s="75"/>
      <c r="B123" s="75"/>
      <c r="C123" s="20"/>
      <c r="D123" s="79"/>
      <c r="E123" s="20"/>
      <c r="F123" s="20"/>
      <c r="G123" s="20"/>
      <c r="H123" s="79"/>
    </row>
    <row r="124" spans="1:9" x14ac:dyDescent="0.2">
      <c r="A124" s="74" t="s">
        <v>29</v>
      </c>
      <c r="B124" s="76"/>
      <c r="C124" s="83"/>
      <c r="D124" s="84"/>
      <c r="E124" s="83"/>
      <c r="F124" s="83"/>
      <c r="G124" s="83"/>
      <c r="H124" s="77"/>
    </row>
    <row r="125" spans="1:9" x14ac:dyDescent="0.2">
      <c r="A125" s="5" t="s">
        <v>30</v>
      </c>
      <c r="B125" s="56"/>
      <c r="C125" s="26"/>
      <c r="D125" s="30"/>
      <c r="E125" s="23">
        <v>2</v>
      </c>
      <c r="F125" s="23">
        <v>2</v>
      </c>
      <c r="G125" s="23">
        <v>2</v>
      </c>
      <c r="H125" s="24">
        <v>2</v>
      </c>
    </row>
    <row r="126" spans="1:9" x14ac:dyDescent="0.2">
      <c r="A126" s="5" t="s">
        <v>31</v>
      </c>
      <c r="B126" s="56"/>
      <c r="C126" s="26"/>
      <c r="D126" s="30"/>
      <c r="E126" s="14">
        <v>64</v>
      </c>
      <c r="F126" s="14">
        <v>128</v>
      </c>
      <c r="G126" s="14">
        <v>256</v>
      </c>
      <c r="H126" s="16">
        <v>15</v>
      </c>
    </row>
    <row r="127" spans="1:9" x14ac:dyDescent="0.2">
      <c r="A127" s="5" t="s">
        <v>32</v>
      </c>
      <c r="B127" s="56"/>
      <c r="C127" s="26"/>
      <c r="D127" s="30"/>
      <c r="E127" s="23">
        <v>3.8</v>
      </c>
      <c r="F127" s="23">
        <v>3.3</v>
      </c>
      <c r="G127" s="23">
        <v>2.8</v>
      </c>
      <c r="H127" s="24">
        <v>2.7</v>
      </c>
    </row>
    <row r="128" spans="1:9" x14ac:dyDescent="0.2">
      <c r="A128" s="5" t="s">
        <v>33</v>
      </c>
      <c r="B128" s="56"/>
      <c r="C128" s="26"/>
      <c r="D128" s="30"/>
      <c r="E128" s="14">
        <v>128</v>
      </c>
      <c r="F128" s="14">
        <v>256</v>
      </c>
      <c r="G128" s="14">
        <v>1024</v>
      </c>
      <c r="H128" s="16">
        <v>1024</v>
      </c>
    </row>
    <row r="129" spans="1:8" ht="12" thickBot="1" x14ac:dyDescent="0.25">
      <c r="A129" s="8" t="s">
        <v>34</v>
      </c>
      <c r="B129" s="60"/>
      <c r="C129" s="18"/>
      <c r="D129" s="34"/>
      <c r="E129" s="27">
        <v>4.3</v>
      </c>
      <c r="F129" s="27">
        <v>3.8</v>
      </c>
      <c r="G129" s="27">
        <v>3.3</v>
      </c>
      <c r="H129" s="28">
        <v>2.7</v>
      </c>
    </row>
    <row r="130" spans="1:8" ht="12" thickBot="1" x14ac:dyDescent="0.25">
      <c r="A130" s="2"/>
      <c r="B130" s="2"/>
      <c r="C130" s="38"/>
      <c r="D130" s="38"/>
      <c r="E130" s="38"/>
      <c r="F130" s="38"/>
      <c r="G130" s="38"/>
      <c r="H130" s="38"/>
    </row>
    <row r="131" spans="1:8" x14ac:dyDescent="0.2">
      <c r="A131" s="7" t="s">
        <v>35</v>
      </c>
      <c r="B131" s="58"/>
      <c r="C131" s="21"/>
      <c r="D131" s="40"/>
      <c r="E131" s="21"/>
      <c r="F131" s="21"/>
      <c r="G131" s="21"/>
      <c r="H131" s="41"/>
    </row>
    <row r="132" spans="1:8" x14ac:dyDescent="0.2">
      <c r="A132" s="5" t="s">
        <v>36</v>
      </c>
      <c r="B132" s="56"/>
      <c r="C132" s="13">
        <v>6</v>
      </c>
      <c r="D132" s="31" t="s">
        <v>4</v>
      </c>
      <c r="E132" s="14">
        <f>C132</f>
        <v>6</v>
      </c>
      <c r="F132" s="14">
        <f>$C$32</f>
        <v>6</v>
      </c>
      <c r="G132" s="14">
        <f>$C$32</f>
        <v>6</v>
      </c>
      <c r="H132" s="16">
        <f>$C$32</f>
        <v>6</v>
      </c>
    </row>
    <row r="133" spans="1:8" ht="12.75" x14ac:dyDescent="0.2">
      <c r="A133" s="4" t="s">
        <v>81</v>
      </c>
      <c r="B133" s="106"/>
      <c r="C133" s="107"/>
      <c r="D133" s="108" t="s">
        <v>24</v>
      </c>
      <c r="E133" s="26">
        <f>E120-E132</f>
        <v>-90</v>
      </c>
      <c r="F133" s="26">
        <f t="shared" ref="F133" si="30">F120-F132</f>
        <v>-90</v>
      </c>
      <c r="G133" s="26">
        <f t="shared" ref="G133" si="31">G120-G132</f>
        <v>-90</v>
      </c>
      <c r="H133" s="26">
        <f t="shared" ref="H133" si="32">H120-H132</f>
        <v>-90</v>
      </c>
    </row>
    <row r="134" spans="1:8" x14ac:dyDescent="0.2">
      <c r="A134" s="5" t="s">
        <v>84</v>
      </c>
      <c r="B134" s="109"/>
      <c r="C134" s="110"/>
      <c r="D134" s="14"/>
      <c r="E134" s="14"/>
      <c r="F134" s="14"/>
      <c r="G134" s="16"/>
      <c r="H134" s="16"/>
    </row>
    <row r="135" spans="1:8" x14ac:dyDescent="0.2">
      <c r="A135" s="111" t="s">
        <v>82</v>
      </c>
      <c r="B135" s="112"/>
      <c r="C135" s="1"/>
      <c r="D135" s="110" t="s">
        <v>24</v>
      </c>
      <c r="E135" s="14">
        <f>E133-E112</f>
        <v>-123</v>
      </c>
      <c r="F135" s="14">
        <f t="shared" ref="F135:H135" si="33">F133-F112</f>
        <v>-123</v>
      </c>
      <c r="G135" s="16">
        <f t="shared" si="33"/>
        <v>-123</v>
      </c>
      <c r="H135" s="16">
        <f t="shared" si="33"/>
        <v>-123</v>
      </c>
    </row>
    <row r="136" spans="1:8" x14ac:dyDescent="0.2">
      <c r="A136" s="4" t="s">
        <v>37</v>
      </c>
      <c r="B136" s="55"/>
      <c r="C136" s="14"/>
      <c r="D136" s="30" t="s">
        <v>4</v>
      </c>
      <c r="E136" s="26">
        <f>-E135+E114</f>
        <v>116</v>
      </c>
      <c r="F136" s="26">
        <f t="shared" ref="F136" si="34">-F135+F114</f>
        <v>116</v>
      </c>
      <c r="G136" s="26">
        <f t="shared" ref="G136" si="35">-G135+G114</f>
        <v>116</v>
      </c>
      <c r="H136" s="26">
        <f t="shared" ref="H136" si="36">-H135+H114</f>
        <v>116</v>
      </c>
    </row>
    <row r="137" spans="1:8" x14ac:dyDescent="0.2">
      <c r="A137" s="5" t="s">
        <v>38</v>
      </c>
      <c r="B137" s="56"/>
      <c r="C137" s="14"/>
      <c r="D137" s="31" t="s">
        <v>4</v>
      </c>
      <c r="E137" s="14">
        <f>-10*E125*LOG(0.3/(4*PI()*E126*$C$5),10)</f>
        <v>83.773821334190643</v>
      </c>
      <c r="F137" s="14">
        <f>-10*F125*LOG(0.3/(4*PI()*F126*$C$5),10)</f>
        <v>89.794421247470268</v>
      </c>
      <c r="G137" s="14">
        <f>-10*G125*LOG(0.3/(4*PI()*G126*$C$5),10)</f>
        <v>95.815021160749893</v>
      </c>
      <c r="H137" s="16">
        <f>-10*H125*LOG(0.3/(4*PI()*H126*$C$5),10)</f>
        <v>71.172047035626534</v>
      </c>
    </row>
    <row r="138" spans="1:8" x14ac:dyDescent="0.2">
      <c r="A138" s="5" t="s">
        <v>39</v>
      </c>
      <c r="B138" s="56"/>
      <c r="C138" s="14"/>
      <c r="D138" s="31" t="s">
        <v>4</v>
      </c>
      <c r="E138" s="14">
        <f>-E136+E137</f>
        <v>-32.226178665809357</v>
      </c>
      <c r="F138" s="14">
        <f>-F136+F137</f>
        <v>-26.205578752529732</v>
      </c>
      <c r="G138" s="14">
        <f>-G136+G137</f>
        <v>-20.184978839250107</v>
      </c>
      <c r="H138" s="16">
        <f>-H136+H137</f>
        <v>-44.827952964373466</v>
      </c>
    </row>
    <row r="139" spans="1:8" x14ac:dyDescent="0.2">
      <c r="A139" s="5" t="s">
        <v>40</v>
      </c>
      <c r="B139" s="56"/>
      <c r="C139" s="14"/>
      <c r="D139" s="31" t="s">
        <v>4</v>
      </c>
      <c r="E139" s="14">
        <f>E137+10*E127*LOG(E128/E126,10)</f>
        <v>95.212961169421931</v>
      </c>
      <c r="F139" s="14">
        <f>F137+10*F127*LOG(F128/F126,10)</f>
        <v>99.728411104381649</v>
      </c>
      <c r="G139" s="14">
        <f>G137+10*G127*LOG(G128/G126,10)</f>
        <v>112.67270091793284</v>
      </c>
      <c r="H139" s="16">
        <f>H137+10*H127*LOG(H128/H126,10)</f>
        <v>120.69568187039806</v>
      </c>
    </row>
    <row r="140" spans="1:8" x14ac:dyDescent="0.2">
      <c r="A140" s="5" t="s">
        <v>39</v>
      </c>
      <c r="B140" s="56"/>
      <c r="C140" s="14"/>
      <c r="D140" s="31" t="s">
        <v>4</v>
      </c>
      <c r="E140" s="14">
        <f>-E136+E139</f>
        <v>-20.787038830578069</v>
      </c>
      <c r="F140" s="14">
        <f>-F136+F139</f>
        <v>-16.271588895618351</v>
      </c>
      <c r="G140" s="14">
        <f>-G136+G139</f>
        <v>-3.3272990820671566</v>
      </c>
      <c r="H140" s="16">
        <f>-H136+H139</f>
        <v>4.6956818703980616</v>
      </c>
    </row>
    <row r="141" spans="1:8" x14ac:dyDescent="0.2">
      <c r="A141" s="4" t="s">
        <v>43</v>
      </c>
      <c r="B141" s="55"/>
      <c r="C141" s="26"/>
      <c r="D141" s="30" t="s">
        <v>6</v>
      </c>
      <c r="E141" s="32">
        <f>IF(E140&lt;0,E$28*POWER(10,-E140/(10*E$29)),IF(E138&lt;0,E$26*POWER(10,-E138/(10*E$27)),0.3*POWER(10,E136/(10*E$25))/(4*PI()*$C$5)))</f>
        <v>389.60944566098777</v>
      </c>
      <c r="F141" s="32">
        <f>IF(F140&lt;0,F$28*POWER(10,-F140/(10*F$29)),IF(F138&lt;0,F$26*POWER(10,-F138/(10*F$27)),0.3*POWER(10,F136/(10*F$25))/(4*PI()*$C$5)))</f>
        <v>686.18255565393804</v>
      </c>
      <c r="G141" s="32">
        <f>IF(G140&lt;0,G$28*POWER(10,-G140/(10*G$29)),IF(G138&lt;0,G$26*POWER(10,-G138/(10*G$27)),0.3*POWER(10,G136/(10*G$25))/(4*PI()*$C$5)))</f>
        <v>1291.597517308694</v>
      </c>
      <c r="H141" s="33">
        <f>IF(H140&lt;0,H$28*POWER(10,-H140/(10*H$29)),IF(H138&lt;0,H$26*POWER(10,-H138/(10*H$27)),0.3*POWER(10,H136/(10*H$25))/(4*PI()*$C$5)))</f>
        <v>686.09746278527803</v>
      </c>
    </row>
    <row r="142" spans="1:8" x14ac:dyDescent="0.2">
      <c r="A142" s="5" t="s">
        <v>44</v>
      </c>
      <c r="B142" s="56"/>
      <c r="C142" s="14"/>
      <c r="D142" s="31"/>
      <c r="E142" s="14"/>
      <c r="F142" s="14"/>
      <c r="G142" s="14"/>
      <c r="H142" s="16"/>
    </row>
    <row r="143" spans="1:8" x14ac:dyDescent="0.2">
      <c r="A143" s="5" t="s">
        <v>41</v>
      </c>
      <c r="B143" s="56"/>
      <c r="C143" s="17">
        <v>20</v>
      </c>
      <c r="D143" s="31" t="s">
        <v>4</v>
      </c>
      <c r="E143" s="14">
        <f>$C143</f>
        <v>20</v>
      </c>
      <c r="F143" s="14">
        <f>$C143</f>
        <v>20</v>
      </c>
      <c r="G143" s="14">
        <f>$C143</f>
        <v>20</v>
      </c>
      <c r="H143" s="16">
        <f>$C143</f>
        <v>20</v>
      </c>
    </row>
    <row r="144" spans="1:8" x14ac:dyDescent="0.2">
      <c r="A144" s="4" t="s">
        <v>37</v>
      </c>
      <c r="B144" s="55"/>
      <c r="C144" s="44"/>
      <c r="D144" s="30" t="s">
        <v>4</v>
      </c>
      <c r="E144" s="26">
        <f>E136-E143</f>
        <v>96</v>
      </c>
      <c r="F144" s="26">
        <f t="shared" ref="F144:H144" si="37">F136-F143</f>
        <v>96</v>
      </c>
      <c r="G144" s="26">
        <f t="shared" si="37"/>
        <v>96</v>
      </c>
      <c r="H144" s="29">
        <f t="shared" si="37"/>
        <v>96</v>
      </c>
    </row>
    <row r="145" spans="1:8" x14ac:dyDescent="0.2">
      <c r="A145" s="5" t="s">
        <v>38</v>
      </c>
      <c r="B145" s="56"/>
      <c r="C145" s="14"/>
      <c r="D145" s="31" t="s">
        <v>4</v>
      </c>
      <c r="E145" s="14">
        <f>-10*E$25*LOG(0.3/(4*PI()*E$26*$C$5),10)</f>
        <v>83.773821334190643</v>
      </c>
      <c r="F145" s="14">
        <f>-10*F$25*LOG(0.3/(4*PI()*F$26*$C$5),10)</f>
        <v>89.794421247470268</v>
      </c>
      <c r="G145" s="14">
        <f>-10*G$25*LOG(0.3/(4*PI()*G$26*$C$5),10)</f>
        <v>95.815021160749893</v>
      </c>
      <c r="H145" s="16">
        <f>-10*H$25*LOG(0.3/(4*PI()*H$26*$C$5),10)</f>
        <v>71.172047035626534</v>
      </c>
    </row>
    <row r="146" spans="1:8" x14ac:dyDescent="0.2">
      <c r="A146" s="5" t="s">
        <v>39</v>
      </c>
      <c r="B146" s="56"/>
      <c r="C146" s="14"/>
      <c r="D146" s="31" t="s">
        <v>4</v>
      </c>
      <c r="E146" s="14">
        <f>-E144+E145</f>
        <v>-12.226178665809357</v>
      </c>
      <c r="F146" s="14">
        <f>-F144+F145</f>
        <v>-6.2055787525297319</v>
      </c>
      <c r="G146" s="14">
        <f>-G144+G145</f>
        <v>-0.18497883925010683</v>
      </c>
      <c r="H146" s="16">
        <f>-H144+H145</f>
        <v>-24.827952964373466</v>
      </c>
    </row>
    <row r="147" spans="1:8" x14ac:dyDescent="0.2">
      <c r="A147" s="5" t="s">
        <v>40</v>
      </c>
      <c r="B147" s="56"/>
      <c r="C147" s="14"/>
      <c r="D147" s="31" t="s">
        <v>4</v>
      </c>
      <c r="E147" s="14">
        <f>E145+10*E$27*LOG(E$28/E$26,10)</f>
        <v>95.212961169421931</v>
      </c>
      <c r="F147" s="14">
        <f>F145+10*F$27*LOG(F$28/F$26,10)</f>
        <v>99.728411104381649</v>
      </c>
      <c r="G147" s="14">
        <f>G145+10*G$27*LOG(G$28/G$26,10)</f>
        <v>112.67270091793284</v>
      </c>
      <c r="H147" s="16">
        <f>H145+10*H$27*LOG(H$28/H$26,10)</f>
        <v>120.69568187039806</v>
      </c>
    </row>
    <row r="148" spans="1:8" x14ac:dyDescent="0.2">
      <c r="A148" s="5" t="s">
        <v>39</v>
      </c>
      <c r="B148" s="56"/>
      <c r="C148" s="14"/>
      <c r="D148" s="31" t="s">
        <v>4</v>
      </c>
      <c r="E148" s="14">
        <f>-E144+E147</f>
        <v>-0.78703883057806934</v>
      </c>
      <c r="F148" s="14">
        <f>-F144+F147</f>
        <v>3.7284111043816495</v>
      </c>
      <c r="G148" s="14">
        <f>-G144+G147</f>
        <v>16.672700917932843</v>
      </c>
      <c r="H148" s="16">
        <f>-H144+H147</f>
        <v>24.695681870398062</v>
      </c>
    </row>
    <row r="149" spans="1:8" ht="12" thickBot="1" x14ac:dyDescent="0.25">
      <c r="A149" s="6" t="s">
        <v>43</v>
      </c>
      <c r="B149" s="57"/>
      <c r="C149" s="18"/>
      <c r="D149" s="34" t="s">
        <v>6</v>
      </c>
      <c r="E149" s="35">
        <f>IF(E148&lt;0,E$28*POWER(10,-E148/(10*E$29)),IF(E146&lt;0,E$26*POWER(10,-E146/(10*E$27)),0.3*POWER(10,E144/(10*E$25))/(4*PI()*$C$5)))</f>
        <v>133.50981627531988</v>
      </c>
      <c r="F149" s="35">
        <f>IF(F148&lt;0,F$28*POWER(10,-F148/(10*F$29)),IF(F146&lt;0,F$26*POWER(10,-F146/(10*F$27)),0.3*POWER(10,F144/(10*F$25))/(4*PI()*$C$5)))</f>
        <v>197.35939748492106</v>
      </c>
      <c r="G149" s="35">
        <f>IF(G148&lt;0,G$28*POWER(10,-G148/(10*G$29)),IF(G146&lt;0,G$26*POWER(10,-G146/(10*G$27)),0.3*POWER(10,G144/(10*G$25))/(4*PI()*$C$5)))</f>
        <v>259.92398242357211</v>
      </c>
      <c r="H149" s="36">
        <f>IF(H148&lt;0,H$28*POWER(10,-H148/(10*H$29)),IF(H146&lt;0,H$26*POWER(10,-H146/(10*H$27)),0.3*POWER(10,H144/(10*H$25))/(4*PI()*$C$5)))</f>
        <v>124.63645057005846</v>
      </c>
    </row>
    <row r="151" spans="1:8" x14ac:dyDescent="0.2">
      <c r="A151" s="45" t="s">
        <v>50</v>
      </c>
      <c r="B151" s="45" t="s">
        <v>57</v>
      </c>
    </row>
    <row r="152" spans="1:8" x14ac:dyDescent="0.2">
      <c r="A152" s="45" t="s">
        <v>52</v>
      </c>
      <c r="B152" s="45" t="s">
        <v>51</v>
      </c>
    </row>
    <row r="153" spans="1:8" x14ac:dyDescent="0.2">
      <c r="A153" s="45"/>
      <c r="B153" s="45" t="s">
        <v>0</v>
      </c>
    </row>
    <row r="154" spans="1:8" ht="12" thickBot="1" x14ac:dyDescent="0.25"/>
    <row r="155" spans="1:8" ht="12" thickBot="1" x14ac:dyDescent="0.25">
      <c r="A155" s="69" t="s">
        <v>8</v>
      </c>
      <c r="B155" s="70"/>
      <c r="C155" s="71">
        <v>5.76</v>
      </c>
      <c r="D155" s="71"/>
      <c r="E155" s="71" t="s">
        <v>9</v>
      </c>
      <c r="F155" s="71">
        <f>300000000/C155/10^9</f>
        <v>5.2083333333333336E-2</v>
      </c>
      <c r="G155" s="71"/>
      <c r="H155" s="72"/>
    </row>
    <row r="156" spans="1:8" x14ac:dyDescent="0.2">
      <c r="A156" s="3" t="s">
        <v>10</v>
      </c>
      <c r="B156" s="54"/>
      <c r="C156" s="9" t="s">
        <v>11</v>
      </c>
      <c r="D156" s="9" t="s">
        <v>12</v>
      </c>
      <c r="E156" s="10" t="s">
        <v>13</v>
      </c>
      <c r="F156" s="10" t="s">
        <v>14</v>
      </c>
      <c r="G156" s="11" t="s">
        <v>15</v>
      </c>
      <c r="H156" s="12" t="s">
        <v>16</v>
      </c>
    </row>
    <row r="157" spans="1:8" x14ac:dyDescent="0.2">
      <c r="A157" s="4" t="s">
        <v>73</v>
      </c>
      <c r="B157" s="55"/>
      <c r="C157" s="14"/>
      <c r="D157" s="31"/>
      <c r="E157" s="31"/>
      <c r="F157" s="31"/>
      <c r="G157" s="31"/>
      <c r="H157" s="15"/>
    </row>
    <row r="158" spans="1:8" x14ac:dyDescent="0.2">
      <c r="A158" s="5" t="s">
        <v>18</v>
      </c>
      <c r="B158" s="56"/>
      <c r="C158" s="13">
        <v>2.7000000000000001E-3</v>
      </c>
      <c r="D158" s="31" t="s">
        <v>5</v>
      </c>
      <c r="E158" s="51">
        <f>C158</f>
        <v>2.7000000000000001E-3</v>
      </c>
      <c r="F158" s="51">
        <f>E158</f>
        <v>2.7000000000000001E-3</v>
      </c>
      <c r="G158" s="51">
        <f>F158</f>
        <v>2.7000000000000001E-3</v>
      </c>
      <c r="H158" s="15">
        <f>G158</f>
        <v>2.7000000000000001E-3</v>
      </c>
    </row>
    <row r="159" spans="1:8" x14ac:dyDescent="0.2">
      <c r="A159" s="5" t="s">
        <v>19</v>
      </c>
      <c r="B159" s="56"/>
      <c r="C159" s="13">
        <v>32</v>
      </c>
      <c r="D159" s="31" t="s">
        <v>2</v>
      </c>
      <c r="E159" s="14">
        <f>$C159</f>
        <v>32</v>
      </c>
      <c r="F159" s="14">
        <f>$C159</f>
        <v>32</v>
      </c>
      <c r="G159" s="14">
        <f>$C159</f>
        <v>32</v>
      </c>
      <c r="H159" s="16">
        <f>$C159</f>
        <v>32</v>
      </c>
    </row>
    <row r="160" spans="1:8" x14ac:dyDescent="0.2">
      <c r="A160" s="5" t="s">
        <v>20</v>
      </c>
      <c r="B160" s="56"/>
      <c r="C160" s="13">
        <v>0</v>
      </c>
      <c r="D160" s="31" t="s">
        <v>4</v>
      </c>
      <c r="E160" s="14">
        <f>$C160</f>
        <v>0</v>
      </c>
      <c r="F160" s="14">
        <f t="shared" ref="F160:G163" si="38">$C160</f>
        <v>0</v>
      </c>
      <c r="G160" s="14">
        <f t="shared" si="38"/>
        <v>0</v>
      </c>
      <c r="H160" s="16">
        <f>$C160</f>
        <v>0</v>
      </c>
    </row>
    <row r="161" spans="1:9" x14ac:dyDescent="0.2">
      <c r="A161" s="5" t="s">
        <v>21</v>
      </c>
      <c r="B161" s="56"/>
      <c r="C161" s="13">
        <v>15</v>
      </c>
      <c r="D161" s="31" t="s">
        <v>4</v>
      </c>
      <c r="E161" s="14">
        <f>$C161</f>
        <v>15</v>
      </c>
      <c r="F161" s="14">
        <f t="shared" si="38"/>
        <v>15</v>
      </c>
      <c r="G161" s="14">
        <f t="shared" si="38"/>
        <v>15</v>
      </c>
      <c r="H161" s="16">
        <f>$C161</f>
        <v>15</v>
      </c>
    </row>
    <row r="162" spans="1:9" x14ac:dyDescent="0.2">
      <c r="A162" s="5" t="s">
        <v>22</v>
      </c>
      <c r="B162" s="56" t="s">
        <v>48</v>
      </c>
      <c r="C162" s="17">
        <v>27</v>
      </c>
      <c r="D162" s="31" t="s">
        <v>3</v>
      </c>
      <c r="E162" s="14">
        <f>$C162</f>
        <v>27</v>
      </c>
      <c r="F162" s="14">
        <f t="shared" si="38"/>
        <v>27</v>
      </c>
      <c r="G162" s="14">
        <f t="shared" si="38"/>
        <v>27</v>
      </c>
      <c r="H162" s="16">
        <f>$C162</f>
        <v>27</v>
      </c>
    </row>
    <row r="163" spans="1:9" s="82" customFormat="1" x14ac:dyDescent="0.2">
      <c r="A163" s="100" t="s">
        <v>78</v>
      </c>
      <c r="B163" s="101"/>
      <c r="C163" s="102">
        <v>1</v>
      </c>
      <c r="D163" s="103" t="s">
        <v>4</v>
      </c>
      <c r="E163" s="104">
        <f>$C163</f>
        <v>1</v>
      </c>
      <c r="F163" s="104">
        <f t="shared" si="38"/>
        <v>1</v>
      </c>
      <c r="G163" s="104">
        <f t="shared" si="38"/>
        <v>1</v>
      </c>
      <c r="H163" s="105">
        <f>$C163</f>
        <v>1</v>
      </c>
    </row>
    <row r="164" spans="1:9" ht="12" thickBot="1" x14ac:dyDescent="0.25">
      <c r="A164" s="6" t="s">
        <v>46</v>
      </c>
      <c r="B164" s="57" t="s">
        <v>47</v>
      </c>
      <c r="C164" s="18"/>
      <c r="D164" s="34" t="s">
        <v>2</v>
      </c>
      <c r="E164" s="18">
        <f>E159-E160-E161-E162-E163</f>
        <v>-11</v>
      </c>
      <c r="F164" s="18">
        <f t="shared" ref="F164" si="39">F159-F160-F161-F162-F163</f>
        <v>-11</v>
      </c>
      <c r="G164" s="18">
        <f t="shared" ref="G164" si="40">G159-G160-G161-G162-G163</f>
        <v>-11</v>
      </c>
      <c r="H164" s="18">
        <f t="shared" ref="H164" si="41">H159-H160-H161-H162-H163</f>
        <v>-11</v>
      </c>
    </row>
    <row r="165" spans="1:9" ht="12" thickBot="1" x14ac:dyDescent="0.25">
      <c r="A165" s="75"/>
      <c r="B165" s="75"/>
      <c r="C165" s="78"/>
      <c r="D165" s="79"/>
      <c r="E165" s="20"/>
      <c r="F165" s="20"/>
      <c r="G165" s="20"/>
      <c r="H165" s="79"/>
    </row>
    <row r="166" spans="1:9" x14ac:dyDescent="0.2">
      <c r="A166" s="7" t="s">
        <v>69</v>
      </c>
      <c r="B166" s="58"/>
      <c r="C166" s="21"/>
      <c r="D166" s="40"/>
      <c r="E166" s="21"/>
      <c r="F166" s="21"/>
      <c r="G166" s="21"/>
      <c r="H166" s="41"/>
    </row>
    <row r="167" spans="1:9" x14ac:dyDescent="0.2">
      <c r="A167" s="4" t="s">
        <v>25</v>
      </c>
      <c r="B167" s="55"/>
      <c r="C167" s="22">
        <v>1</v>
      </c>
      <c r="D167" s="31" t="s">
        <v>5</v>
      </c>
      <c r="E167" s="51">
        <f t="shared" ref="E167:G169" si="42">$C167</f>
        <v>1</v>
      </c>
      <c r="F167" s="51">
        <f t="shared" si="42"/>
        <v>1</v>
      </c>
      <c r="G167" s="51">
        <f t="shared" si="42"/>
        <v>1</v>
      </c>
      <c r="H167" s="52">
        <f>$C167</f>
        <v>1</v>
      </c>
    </row>
    <row r="168" spans="1:9" x14ac:dyDescent="0.2">
      <c r="A168" s="5" t="s">
        <v>26</v>
      </c>
      <c r="B168" s="56"/>
      <c r="C168" s="22">
        <v>-84</v>
      </c>
      <c r="D168" s="31" t="s">
        <v>2</v>
      </c>
      <c r="E168" s="14">
        <f t="shared" si="42"/>
        <v>-84</v>
      </c>
      <c r="F168" s="14">
        <f t="shared" si="42"/>
        <v>-84</v>
      </c>
      <c r="G168" s="14">
        <f t="shared" si="42"/>
        <v>-84</v>
      </c>
      <c r="H168" s="16">
        <f>$C168</f>
        <v>-84</v>
      </c>
    </row>
    <row r="169" spans="1:9" s="82" customFormat="1" x14ac:dyDescent="0.2">
      <c r="A169" s="5" t="s">
        <v>27</v>
      </c>
      <c r="B169" s="56"/>
      <c r="C169" s="22">
        <v>0</v>
      </c>
      <c r="D169" s="31" t="s">
        <v>3</v>
      </c>
      <c r="E169" s="14">
        <f t="shared" si="42"/>
        <v>0</v>
      </c>
      <c r="F169" s="14">
        <f t="shared" si="42"/>
        <v>0</v>
      </c>
      <c r="G169" s="14">
        <f t="shared" si="42"/>
        <v>0</v>
      </c>
      <c r="H169" s="16">
        <f>$C169</f>
        <v>0</v>
      </c>
    </row>
    <row r="170" spans="1:9" ht="12" thickBot="1" x14ac:dyDescent="0.25">
      <c r="A170" s="6" t="s">
        <v>28</v>
      </c>
      <c r="B170" s="57"/>
      <c r="C170" s="42"/>
      <c r="D170" s="34" t="s">
        <v>2</v>
      </c>
      <c r="E170" s="18">
        <f>E168-E169</f>
        <v>-84</v>
      </c>
      <c r="F170" s="18">
        <f t="shared" ref="F170:H170" si="43">F168-F169</f>
        <v>-84</v>
      </c>
      <c r="G170" s="18">
        <f t="shared" si="43"/>
        <v>-84</v>
      </c>
      <c r="H170" s="19">
        <f t="shared" si="43"/>
        <v>-84</v>
      </c>
      <c r="I170" s="53"/>
    </row>
    <row r="171" spans="1:9" s="82" customFormat="1" ht="12" thickBot="1" x14ac:dyDescent="0.25">
      <c r="A171" s="73"/>
      <c r="B171" s="73"/>
      <c r="C171" s="80"/>
      <c r="D171" s="81"/>
      <c r="E171" s="49"/>
      <c r="F171" s="49"/>
      <c r="G171" s="49"/>
      <c r="H171" s="49"/>
    </row>
    <row r="172" spans="1:9" ht="12" thickBot="1" x14ac:dyDescent="0.25">
      <c r="A172" s="61" t="s">
        <v>7</v>
      </c>
      <c r="B172" s="62" t="s">
        <v>49</v>
      </c>
      <c r="C172" s="63"/>
      <c r="D172" s="64" t="s">
        <v>4</v>
      </c>
      <c r="E172" s="65">
        <v>0</v>
      </c>
      <c r="F172" s="65">
        <v>0</v>
      </c>
      <c r="G172" s="65">
        <v>0</v>
      </c>
      <c r="H172" s="66">
        <v>0</v>
      </c>
    </row>
    <row r="173" spans="1:9" ht="12" thickBot="1" x14ac:dyDescent="0.25">
      <c r="A173" s="75"/>
      <c r="B173" s="75"/>
      <c r="C173" s="20"/>
      <c r="D173" s="79"/>
      <c r="E173" s="20"/>
      <c r="F173" s="20"/>
      <c r="G173" s="20"/>
      <c r="H173" s="79"/>
    </row>
    <row r="174" spans="1:9" x14ac:dyDescent="0.2">
      <c r="A174" s="7" t="s">
        <v>29</v>
      </c>
      <c r="B174" s="58"/>
      <c r="C174" s="25"/>
      <c r="D174" s="43"/>
      <c r="E174" s="25"/>
      <c r="F174" s="25"/>
      <c r="G174" s="25"/>
      <c r="H174" s="41"/>
    </row>
    <row r="175" spans="1:9" x14ac:dyDescent="0.2">
      <c r="A175" s="5" t="s">
        <v>30</v>
      </c>
      <c r="B175" s="56"/>
      <c r="C175" s="26"/>
      <c r="D175" s="30"/>
      <c r="E175" s="23">
        <v>2</v>
      </c>
      <c r="F175" s="23">
        <v>2</v>
      </c>
      <c r="G175" s="23">
        <v>2</v>
      </c>
      <c r="H175" s="24">
        <v>2</v>
      </c>
    </row>
    <row r="176" spans="1:9" x14ac:dyDescent="0.2">
      <c r="A176" s="5" t="s">
        <v>31</v>
      </c>
      <c r="B176" s="56"/>
      <c r="C176" s="26"/>
      <c r="D176" s="30"/>
      <c r="E176" s="14">
        <v>64</v>
      </c>
      <c r="F176" s="14">
        <v>128</v>
      </c>
      <c r="G176" s="14">
        <v>256</v>
      </c>
      <c r="H176" s="16">
        <v>15</v>
      </c>
    </row>
    <row r="177" spans="1:8" x14ac:dyDescent="0.2">
      <c r="A177" s="5" t="s">
        <v>32</v>
      </c>
      <c r="B177" s="56"/>
      <c r="C177" s="26"/>
      <c r="D177" s="30"/>
      <c r="E177" s="23">
        <v>3.8</v>
      </c>
      <c r="F177" s="23">
        <v>3.3</v>
      </c>
      <c r="G177" s="23">
        <v>2.8</v>
      </c>
      <c r="H177" s="24">
        <v>2.7</v>
      </c>
    </row>
    <row r="178" spans="1:8" s="82" customFormat="1" x14ac:dyDescent="0.2">
      <c r="A178" s="5" t="s">
        <v>33</v>
      </c>
      <c r="B178" s="56"/>
      <c r="C178" s="26"/>
      <c r="D178" s="30"/>
      <c r="E178" s="14">
        <v>128</v>
      </c>
      <c r="F178" s="14">
        <v>256</v>
      </c>
      <c r="G178" s="14">
        <v>1024</v>
      </c>
      <c r="H178" s="16">
        <v>1024</v>
      </c>
    </row>
    <row r="179" spans="1:8" ht="12" thickBot="1" x14ac:dyDescent="0.25">
      <c r="A179" s="8" t="s">
        <v>34</v>
      </c>
      <c r="B179" s="60"/>
      <c r="C179" s="18"/>
      <c r="D179" s="34"/>
      <c r="E179" s="27">
        <v>4.3</v>
      </c>
      <c r="F179" s="27">
        <v>3.8</v>
      </c>
      <c r="G179" s="27">
        <v>3.3</v>
      </c>
      <c r="H179" s="28">
        <v>2.7</v>
      </c>
    </row>
    <row r="180" spans="1:8" ht="12" thickBot="1" x14ac:dyDescent="0.25">
      <c r="A180" s="75"/>
      <c r="B180" s="75"/>
      <c r="C180" s="79"/>
      <c r="D180" s="79"/>
      <c r="E180" s="79"/>
      <c r="F180" s="79"/>
      <c r="G180" s="79"/>
      <c r="H180" s="79"/>
    </row>
    <row r="181" spans="1:8" x14ac:dyDescent="0.2">
      <c r="A181" s="7" t="s">
        <v>35</v>
      </c>
      <c r="B181" s="58"/>
      <c r="C181" s="21"/>
      <c r="D181" s="40"/>
      <c r="E181" s="21"/>
      <c r="F181" s="21"/>
      <c r="G181" s="21"/>
      <c r="H181" s="41"/>
    </row>
    <row r="182" spans="1:8" x14ac:dyDescent="0.2">
      <c r="A182" s="5" t="s">
        <v>36</v>
      </c>
      <c r="B182" s="56"/>
      <c r="C182" s="13">
        <v>6</v>
      </c>
      <c r="D182" s="31" t="s">
        <v>4</v>
      </c>
      <c r="E182" s="14">
        <f>$C$32</f>
        <v>6</v>
      </c>
      <c r="F182" s="14">
        <f>$C$32</f>
        <v>6</v>
      </c>
      <c r="G182" s="14">
        <f>$C$32</f>
        <v>6</v>
      </c>
      <c r="H182" s="16">
        <f>$C$32</f>
        <v>6</v>
      </c>
    </row>
    <row r="183" spans="1:8" ht="12.75" x14ac:dyDescent="0.2">
      <c r="A183" s="4" t="s">
        <v>81</v>
      </c>
      <c r="B183" s="106"/>
      <c r="C183" s="107"/>
      <c r="D183" s="108" t="s">
        <v>24</v>
      </c>
      <c r="E183" s="26">
        <f>E170-E182</f>
        <v>-90</v>
      </c>
      <c r="F183" s="26">
        <f t="shared" ref="F183" si="44">F170-F182</f>
        <v>-90</v>
      </c>
      <c r="G183" s="26">
        <f t="shared" ref="G183" si="45">G170-G182</f>
        <v>-90</v>
      </c>
      <c r="H183" s="26">
        <f t="shared" ref="H183" si="46">H170-H182</f>
        <v>-90</v>
      </c>
    </row>
    <row r="184" spans="1:8" x14ac:dyDescent="0.2">
      <c r="A184" s="5" t="s">
        <v>85</v>
      </c>
      <c r="B184" s="109"/>
      <c r="C184" s="110"/>
      <c r="D184" s="14"/>
      <c r="E184" s="14"/>
      <c r="F184" s="14"/>
      <c r="G184" s="16"/>
      <c r="H184" s="16"/>
    </row>
    <row r="185" spans="1:8" x14ac:dyDescent="0.2">
      <c r="A185" s="111" t="s">
        <v>82</v>
      </c>
      <c r="B185" s="112"/>
      <c r="C185" s="1"/>
      <c r="D185" s="110" t="s">
        <v>24</v>
      </c>
      <c r="E185" s="14">
        <f>E183-E162</f>
        <v>-117</v>
      </c>
      <c r="F185" s="14">
        <f t="shared" ref="F185:H185" si="47">F183-F162</f>
        <v>-117</v>
      </c>
      <c r="G185" s="16">
        <f t="shared" si="47"/>
        <v>-117</v>
      </c>
      <c r="H185" s="16">
        <f t="shared" si="47"/>
        <v>-117</v>
      </c>
    </row>
    <row r="186" spans="1:8" x14ac:dyDescent="0.2">
      <c r="A186" s="4" t="s">
        <v>37</v>
      </c>
      <c r="B186" s="55"/>
      <c r="C186" s="14"/>
      <c r="D186" s="30" t="s">
        <v>4</v>
      </c>
      <c r="E186" s="26">
        <f>-E185+E164</f>
        <v>106</v>
      </c>
      <c r="F186" s="26">
        <f t="shared" ref="F186" si="48">-F185+F164</f>
        <v>106</v>
      </c>
      <c r="G186" s="26">
        <f t="shared" ref="G186" si="49">-G185+G164</f>
        <v>106</v>
      </c>
      <c r="H186" s="26">
        <f t="shared" ref="H186" si="50">-H185+H164</f>
        <v>106</v>
      </c>
    </row>
    <row r="187" spans="1:8" x14ac:dyDescent="0.2">
      <c r="A187" s="5" t="s">
        <v>38</v>
      </c>
      <c r="B187" s="56"/>
      <c r="C187" s="14"/>
      <c r="D187" s="31" t="s">
        <v>4</v>
      </c>
      <c r="E187" s="14">
        <f>-10*E175*LOG(0.3/(4*PI()*E176*$C$5),10)</f>
        <v>83.773821334190643</v>
      </c>
      <c r="F187" s="14">
        <f>-10*F175*LOG(0.3/(4*PI()*F176*$C$5),10)</f>
        <v>89.794421247470268</v>
      </c>
      <c r="G187" s="14">
        <f>-10*G175*LOG(0.3/(4*PI()*G176*$C$5),10)</f>
        <v>95.815021160749893</v>
      </c>
      <c r="H187" s="16">
        <f>-10*H175*LOG(0.3/(4*PI()*H176*$C$5),10)</f>
        <v>71.172047035626534</v>
      </c>
    </row>
    <row r="188" spans="1:8" x14ac:dyDescent="0.2">
      <c r="A188" s="5" t="s">
        <v>39</v>
      </c>
      <c r="B188" s="56"/>
      <c r="C188" s="14"/>
      <c r="D188" s="31" t="s">
        <v>4</v>
      </c>
      <c r="E188" s="14">
        <f>-E186+E187</f>
        <v>-22.226178665809357</v>
      </c>
      <c r="F188" s="14">
        <f>-F186+F187</f>
        <v>-16.205578752529732</v>
      </c>
      <c r="G188" s="14">
        <f>-G186+G187</f>
        <v>-10.184978839250107</v>
      </c>
      <c r="H188" s="16">
        <f>-H186+H187</f>
        <v>-34.827952964373466</v>
      </c>
    </row>
    <row r="189" spans="1:8" x14ac:dyDescent="0.2">
      <c r="A189" s="5" t="s">
        <v>40</v>
      </c>
      <c r="B189" s="56"/>
      <c r="C189" s="14"/>
      <c r="D189" s="31" t="s">
        <v>4</v>
      </c>
      <c r="E189" s="14">
        <f>E187+10*E177*LOG(E178/E176,10)</f>
        <v>95.212961169421931</v>
      </c>
      <c r="F189" s="14">
        <f>F187+10*F177*LOG(F178/F176,10)</f>
        <v>99.728411104381649</v>
      </c>
      <c r="G189" s="14">
        <f>G187+10*G177*LOG(G178/G176,10)</f>
        <v>112.67270091793284</v>
      </c>
      <c r="H189" s="16">
        <f>H187+10*H177*LOG(H178/H176,10)</f>
        <v>120.69568187039806</v>
      </c>
    </row>
    <row r="190" spans="1:8" x14ac:dyDescent="0.2">
      <c r="A190" s="5" t="s">
        <v>39</v>
      </c>
      <c r="B190" s="56"/>
      <c r="C190" s="14"/>
      <c r="D190" s="31" t="s">
        <v>4</v>
      </c>
      <c r="E190" s="14">
        <f>-E186+E189</f>
        <v>-10.787038830578069</v>
      </c>
      <c r="F190" s="14">
        <f>-F186+F189</f>
        <v>-6.2715888956183505</v>
      </c>
      <c r="G190" s="14">
        <f>-G186+G189</f>
        <v>6.6727009179328434</v>
      </c>
      <c r="H190" s="16">
        <f>-H186+H189</f>
        <v>14.695681870398062</v>
      </c>
    </row>
    <row r="191" spans="1:8" x14ac:dyDescent="0.2">
      <c r="A191" s="4" t="s">
        <v>43</v>
      </c>
      <c r="B191" s="55"/>
      <c r="C191" s="26"/>
      <c r="D191" s="30" t="s">
        <v>6</v>
      </c>
      <c r="E191" s="32">
        <f>IF(E190&lt;0,E$28*POWER(10,-E190/(10*E$29)),IF(E188&lt;0,E$26*POWER(10,-E188/(10*E$27)),0.3*POWER(10,E186/(10*E$25))/(4*PI()*$C$5)))</f>
        <v>228.07166748486694</v>
      </c>
      <c r="F191" s="32">
        <f>IF(F190&lt;0,F$28*POWER(10,-F190/(10*F$29)),IF(F188&lt;0,F$26*POWER(10,-F188/(10*F$27)),0.3*POWER(10,F186/(10*F$25))/(4*PI()*$C$5)))</f>
        <v>374.35339695545008</v>
      </c>
      <c r="G191" s="32">
        <f>IF(G190&lt;0,G$28*POWER(10,-G190/(10*G$29)),IF(G188&lt;0,G$26*POWER(10,-G188/(10*G$27)),0.3*POWER(10,G186/(10*G$25))/(4*PI()*$C$5)))</f>
        <v>591.54693648782165</v>
      </c>
      <c r="H191" s="33">
        <f>IF(H190&lt;0,H$28*POWER(10,-H190/(10*H$29)),IF(H188&lt;0,H$26*POWER(10,-H188/(10*H$27)),0.3*POWER(10,H186/(10*H$25))/(4*PI()*$C$5)))</f>
        <v>292.42563585752833</v>
      </c>
    </row>
    <row r="192" spans="1:8" x14ac:dyDescent="0.2">
      <c r="A192" s="5" t="s">
        <v>44</v>
      </c>
      <c r="B192" s="56"/>
      <c r="C192" s="14"/>
      <c r="D192" s="31"/>
      <c r="E192" s="14"/>
      <c r="F192" s="14"/>
      <c r="G192" s="14"/>
      <c r="H192" s="16"/>
    </row>
    <row r="193" spans="1:8" x14ac:dyDescent="0.2">
      <c r="A193" s="5" t="s">
        <v>41</v>
      </c>
      <c r="B193" s="56"/>
      <c r="C193" s="17">
        <v>20</v>
      </c>
      <c r="D193" s="31" t="s">
        <v>4</v>
      </c>
      <c r="E193" s="14">
        <f>$C193</f>
        <v>20</v>
      </c>
      <c r="F193" s="14">
        <f>$C193</f>
        <v>20</v>
      </c>
      <c r="G193" s="14">
        <f>$C193</f>
        <v>20</v>
      </c>
      <c r="H193" s="16">
        <f>$C193</f>
        <v>20</v>
      </c>
    </row>
    <row r="194" spans="1:8" x14ac:dyDescent="0.2">
      <c r="A194" s="4" t="s">
        <v>37</v>
      </c>
      <c r="B194" s="55"/>
      <c r="C194" s="44"/>
      <c r="D194" s="30" t="s">
        <v>4</v>
      </c>
      <c r="E194" s="26">
        <f>E186-E193</f>
        <v>86</v>
      </c>
      <c r="F194" s="26">
        <f t="shared" ref="F194:H194" si="51">F186-F193</f>
        <v>86</v>
      </c>
      <c r="G194" s="26">
        <f t="shared" si="51"/>
        <v>86</v>
      </c>
      <c r="H194" s="29">
        <f t="shared" si="51"/>
        <v>86</v>
      </c>
    </row>
    <row r="195" spans="1:8" x14ac:dyDescent="0.2">
      <c r="A195" s="5" t="s">
        <v>38</v>
      </c>
      <c r="B195" s="56"/>
      <c r="C195" s="14"/>
      <c r="D195" s="31" t="s">
        <v>4</v>
      </c>
      <c r="E195" s="14">
        <f>-10*E$25*LOG(0.3/(4*PI()*E$26*$C$5),10)</f>
        <v>83.773821334190643</v>
      </c>
      <c r="F195" s="14">
        <f>-10*F$25*LOG(0.3/(4*PI()*F$26*$C$5),10)</f>
        <v>89.794421247470268</v>
      </c>
      <c r="G195" s="14">
        <f>-10*G$25*LOG(0.3/(4*PI()*G$26*$C$5),10)</f>
        <v>95.815021160749893</v>
      </c>
      <c r="H195" s="16">
        <f>-10*H$25*LOG(0.3/(4*PI()*H$26*$C$5),10)</f>
        <v>71.172047035626534</v>
      </c>
    </row>
    <row r="196" spans="1:8" x14ac:dyDescent="0.2">
      <c r="A196" s="5" t="s">
        <v>39</v>
      </c>
      <c r="B196" s="56"/>
      <c r="C196" s="14"/>
      <c r="D196" s="31" t="s">
        <v>4</v>
      </c>
      <c r="E196" s="14">
        <f>-E194+E195</f>
        <v>-2.226178665809357</v>
      </c>
      <c r="F196" s="14">
        <f>-F194+F195</f>
        <v>3.7944212474702681</v>
      </c>
      <c r="G196" s="14">
        <f>-G194+G195</f>
        <v>9.8150211607498932</v>
      </c>
      <c r="H196" s="16">
        <f>-H194+H195</f>
        <v>-14.827952964373466</v>
      </c>
    </row>
    <row r="197" spans="1:8" x14ac:dyDescent="0.2">
      <c r="A197" s="5" t="s">
        <v>40</v>
      </c>
      <c r="B197" s="56"/>
      <c r="C197" s="14"/>
      <c r="D197" s="31" t="s">
        <v>4</v>
      </c>
      <c r="E197" s="14">
        <f>E195+10*E$27*LOG(E$28/E$26,10)</f>
        <v>95.212961169421931</v>
      </c>
      <c r="F197" s="14">
        <f>F195+10*F$27*LOG(F$28/F$26,10)</f>
        <v>99.728411104381649</v>
      </c>
      <c r="G197" s="14">
        <f>G195+10*G$27*LOG(G$28/G$26,10)</f>
        <v>112.67270091793284</v>
      </c>
      <c r="H197" s="16">
        <f>H195+10*H$27*LOG(H$28/H$26,10)</f>
        <v>120.69568187039806</v>
      </c>
    </row>
    <row r="198" spans="1:8" x14ac:dyDescent="0.2">
      <c r="A198" s="5" t="s">
        <v>39</v>
      </c>
      <c r="B198" s="56"/>
      <c r="C198" s="14"/>
      <c r="D198" s="31" t="s">
        <v>4</v>
      </c>
      <c r="E198" s="14">
        <f>-E194+E197</f>
        <v>9.2129611694219307</v>
      </c>
      <c r="F198" s="14">
        <f>-F194+F197</f>
        <v>13.728411104381649</v>
      </c>
      <c r="G198" s="14">
        <f>-G194+G197</f>
        <v>26.672700917932843</v>
      </c>
      <c r="H198" s="16">
        <f>-H194+H197</f>
        <v>34.695681870398062</v>
      </c>
    </row>
    <row r="199" spans="1:8" ht="12" thickBot="1" x14ac:dyDescent="0.25">
      <c r="A199" s="6" t="s">
        <v>43</v>
      </c>
      <c r="B199" s="57"/>
      <c r="C199" s="18"/>
      <c r="D199" s="34" t="s">
        <v>6</v>
      </c>
      <c r="E199" s="35">
        <f>IF(E198&lt;0,E$28*POWER(10,-E198/(10*E$29)),IF(E196&lt;0,E$26*POWER(10,-E196/(10*E$27)),0.3*POWER(10,E194/(10*E$25))/(4*PI()*$C$5)))</f>
        <v>73.242578142064588</v>
      </c>
      <c r="F199" s="35">
        <f>IF(F198&lt;0,F$28*POWER(10,-F198/(10*F$29)),IF(F196&lt;0,F$26*POWER(10,-F196/(10*F$27)),0.3*POWER(10,F194/(10*F$25))/(4*PI()*$C$5)))</f>
        <v>82.696838591738356</v>
      </c>
      <c r="G199" s="35">
        <f>IF(G198&lt;0,G$28*POWER(10,-G198/(10*G$29)),IF(G196&lt;0,G$26*POWER(10,-G196/(10*G$27)),0.3*POWER(10,G194/(10*G$25))/(4*PI()*$C$5)))</f>
        <v>82.696838591738356</v>
      </c>
      <c r="H199" s="36">
        <f>IF(H198&lt;0,H$28*POWER(10,-H198/(10*H$29)),IF(H196&lt;0,H$26*POWER(10,-H196/(10*H$27)),0.3*POWER(10,H194/(10*H$25))/(4*PI()*$C$5)))</f>
        <v>53.122034821430653</v>
      </c>
    </row>
  </sheetData>
  <pageMargins left="0.7" right="0.7" top="0.78740157499999996" bottom="0.78740157499999996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9"/>
  <sheetViews>
    <sheetView zoomScale="85" zoomScaleNormal="85" workbookViewId="0">
      <selection activeCell="J189" sqref="J189"/>
    </sheetView>
  </sheetViews>
  <sheetFormatPr defaultColWidth="11.5703125" defaultRowHeight="11.25" x14ac:dyDescent="0.2"/>
  <cols>
    <col min="1" max="1" width="45.28515625" style="1" customWidth="1"/>
    <col min="2" max="2" width="7.28515625" style="1" customWidth="1"/>
    <col min="3" max="3" width="6.5703125" style="37" customWidth="1"/>
    <col min="4" max="4" width="8.7109375" style="37" customWidth="1"/>
    <col min="5" max="5" width="7.5703125" style="37" customWidth="1"/>
    <col min="6" max="6" width="8.7109375" style="37" customWidth="1"/>
    <col min="7" max="7" width="7.42578125" style="37" customWidth="1"/>
    <col min="8" max="8" width="7.28515625" style="37" customWidth="1"/>
    <col min="9" max="16384" width="11.5703125" style="1"/>
  </cols>
  <sheetData>
    <row r="1" spans="1:8" x14ac:dyDescent="0.2">
      <c r="A1" s="45" t="s">
        <v>50</v>
      </c>
      <c r="B1" s="45" t="s">
        <v>58</v>
      </c>
    </row>
    <row r="2" spans="1:8" x14ac:dyDescent="0.2">
      <c r="A2" s="45" t="s">
        <v>52</v>
      </c>
      <c r="B2" s="45" t="s">
        <v>66</v>
      </c>
    </row>
    <row r="3" spans="1:8" s="45" customFormat="1" x14ac:dyDescent="0.2">
      <c r="B3" s="45" t="s">
        <v>0</v>
      </c>
      <c r="C3" s="46"/>
      <c r="D3" s="46"/>
      <c r="E3" s="46"/>
      <c r="F3" s="46"/>
      <c r="G3" s="46"/>
      <c r="H3" s="46"/>
    </row>
    <row r="4" spans="1:8" ht="12" thickBot="1" x14ac:dyDescent="0.25"/>
    <row r="5" spans="1:8" ht="12" thickBot="1" x14ac:dyDescent="0.25">
      <c r="A5" s="69" t="s">
        <v>8</v>
      </c>
      <c r="B5" s="70"/>
      <c r="C5" s="71">
        <v>5.76</v>
      </c>
      <c r="D5" s="71"/>
      <c r="E5" s="71" t="s">
        <v>9</v>
      </c>
      <c r="F5" s="71">
        <f>300000000/C5/10^9</f>
        <v>5.2083333333333336E-2</v>
      </c>
      <c r="G5" s="71"/>
      <c r="H5" s="72"/>
    </row>
    <row r="6" spans="1:8" x14ac:dyDescent="0.2">
      <c r="A6" s="3" t="s">
        <v>10</v>
      </c>
      <c r="B6" s="54"/>
      <c r="C6" s="9" t="s">
        <v>11</v>
      </c>
      <c r="D6" s="9" t="s">
        <v>12</v>
      </c>
      <c r="E6" s="10" t="s">
        <v>13</v>
      </c>
      <c r="F6" s="10" t="s">
        <v>14</v>
      </c>
      <c r="G6" s="11" t="s">
        <v>15</v>
      </c>
      <c r="H6" s="12" t="s">
        <v>16</v>
      </c>
    </row>
    <row r="7" spans="1:8" x14ac:dyDescent="0.2">
      <c r="A7" s="4" t="s">
        <v>70</v>
      </c>
      <c r="B7" s="55"/>
      <c r="C7" s="14"/>
      <c r="D7" s="31"/>
      <c r="E7" s="31"/>
      <c r="F7" s="31"/>
      <c r="G7" s="31"/>
      <c r="H7" s="15"/>
    </row>
    <row r="8" spans="1:8" x14ac:dyDescent="0.2">
      <c r="A8" s="5" t="s">
        <v>18</v>
      </c>
      <c r="B8" s="56"/>
      <c r="C8" s="68">
        <v>4.0000000000000002E-4</v>
      </c>
      <c r="D8" s="31" t="s">
        <v>5</v>
      </c>
      <c r="E8" s="51">
        <f>C8</f>
        <v>4.0000000000000002E-4</v>
      </c>
      <c r="F8" s="51">
        <f>E8</f>
        <v>4.0000000000000002E-4</v>
      </c>
      <c r="G8" s="51">
        <f>F8</f>
        <v>4.0000000000000002E-4</v>
      </c>
      <c r="H8" s="15">
        <f>G8</f>
        <v>4.0000000000000002E-4</v>
      </c>
    </row>
    <row r="9" spans="1:8" x14ac:dyDescent="0.2">
      <c r="A9" s="5" t="s">
        <v>19</v>
      </c>
      <c r="B9" s="56"/>
      <c r="C9" s="13">
        <v>45</v>
      </c>
      <c r="D9" s="31" t="s">
        <v>2</v>
      </c>
      <c r="E9" s="14">
        <f>$C9</f>
        <v>45</v>
      </c>
      <c r="F9" s="14">
        <f>$C9</f>
        <v>45</v>
      </c>
      <c r="G9" s="14">
        <f>$C9</f>
        <v>45</v>
      </c>
      <c r="H9" s="16">
        <f>$C9</f>
        <v>45</v>
      </c>
    </row>
    <row r="10" spans="1:8" x14ac:dyDescent="0.2">
      <c r="A10" s="5" t="s">
        <v>20</v>
      </c>
      <c r="B10" s="56"/>
      <c r="C10" s="13">
        <v>0</v>
      </c>
      <c r="D10" s="31" t="s">
        <v>4</v>
      </c>
      <c r="E10" s="14">
        <f>$C10</f>
        <v>0</v>
      </c>
      <c r="F10" s="14">
        <f t="shared" ref="F10:H13" si="0">$C10</f>
        <v>0</v>
      </c>
      <c r="G10" s="14">
        <f t="shared" si="0"/>
        <v>0</v>
      </c>
      <c r="H10" s="16">
        <f t="shared" si="0"/>
        <v>0</v>
      </c>
    </row>
    <row r="11" spans="1:8" x14ac:dyDescent="0.2">
      <c r="A11" s="5" t="s">
        <v>21</v>
      </c>
      <c r="B11" s="56"/>
      <c r="C11" s="13">
        <v>15</v>
      </c>
      <c r="D11" s="31" t="s">
        <v>4</v>
      </c>
      <c r="E11" s="14">
        <f>$C11</f>
        <v>15</v>
      </c>
      <c r="F11" s="14">
        <f t="shared" si="0"/>
        <v>15</v>
      </c>
      <c r="G11" s="14">
        <f t="shared" si="0"/>
        <v>15</v>
      </c>
      <c r="H11" s="16">
        <f t="shared" si="0"/>
        <v>15</v>
      </c>
    </row>
    <row r="12" spans="1:8" x14ac:dyDescent="0.2">
      <c r="A12" s="5" t="s">
        <v>22</v>
      </c>
      <c r="B12" s="56" t="s">
        <v>48</v>
      </c>
      <c r="C12" s="17">
        <v>33</v>
      </c>
      <c r="D12" s="31" t="s">
        <v>3</v>
      </c>
      <c r="E12" s="14">
        <f>$C12</f>
        <v>33</v>
      </c>
      <c r="F12" s="14">
        <f t="shared" si="0"/>
        <v>33</v>
      </c>
      <c r="G12" s="14">
        <f t="shared" si="0"/>
        <v>33</v>
      </c>
      <c r="H12" s="16">
        <f t="shared" si="0"/>
        <v>33</v>
      </c>
    </row>
    <row r="13" spans="1:8" x14ac:dyDescent="0.2">
      <c r="A13" s="100" t="s">
        <v>79</v>
      </c>
      <c r="B13" s="101"/>
      <c r="C13" s="17">
        <v>1</v>
      </c>
      <c r="D13" s="31" t="s">
        <v>3</v>
      </c>
      <c r="E13" s="14">
        <f>$C13</f>
        <v>1</v>
      </c>
      <c r="F13" s="14">
        <f t="shared" si="0"/>
        <v>1</v>
      </c>
      <c r="G13" s="14">
        <f t="shared" si="0"/>
        <v>1</v>
      </c>
      <c r="H13" s="16">
        <f t="shared" si="0"/>
        <v>1</v>
      </c>
    </row>
    <row r="14" spans="1:8" ht="12" thickBot="1" x14ac:dyDescent="0.25">
      <c r="A14" s="6" t="s">
        <v>46</v>
      </c>
      <c r="B14" s="57" t="s">
        <v>47</v>
      </c>
      <c r="C14" s="18"/>
      <c r="D14" s="34" t="s">
        <v>2</v>
      </c>
      <c r="E14" s="18">
        <f>E9-E10-E11-E12-E13</f>
        <v>-4</v>
      </c>
      <c r="F14" s="18">
        <f t="shared" ref="F14:H14" si="1">F9-F10-F11-F12-F13</f>
        <v>-4</v>
      </c>
      <c r="G14" s="18">
        <f t="shared" si="1"/>
        <v>-4</v>
      </c>
      <c r="H14" s="18">
        <f t="shared" si="1"/>
        <v>-4</v>
      </c>
    </row>
    <row r="15" spans="1:8" s="82" customFormat="1" ht="12" thickBot="1" x14ac:dyDescent="0.25">
      <c r="A15" s="75"/>
      <c r="B15" s="75"/>
      <c r="C15" s="78"/>
      <c r="D15" s="79"/>
      <c r="E15" s="20"/>
      <c r="F15" s="20"/>
      <c r="G15" s="20"/>
      <c r="H15" s="79"/>
    </row>
    <row r="16" spans="1:8" x14ac:dyDescent="0.2">
      <c r="A16" s="7" t="s">
        <v>74</v>
      </c>
      <c r="B16" s="58"/>
      <c r="C16" s="21"/>
      <c r="D16" s="40"/>
      <c r="E16" s="21"/>
      <c r="F16" s="21"/>
      <c r="G16" s="21"/>
      <c r="H16" s="41"/>
    </row>
    <row r="17" spans="1:9" x14ac:dyDescent="0.2">
      <c r="A17" s="4" t="s">
        <v>25</v>
      </c>
      <c r="B17" s="55"/>
      <c r="C17" s="22">
        <v>20</v>
      </c>
      <c r="D17" s="31" t="s">
        <v>5</v>
      </c>
      <c r="E17" s="51">
        <f t="shared" ref="E17:H19" si="2">$C17</f>
        <v>20</v>
      </c>
      <c r="F17" s="51">
        <f t="shared" si="2"/>
        <v>20</v>
      </c>
      <c r="G17" s="51">
        <f t="shared" si="2"/>
        <v>20</v>
      </c>
      <c r="H17" s="52">
        <f t="shared" si="2"/>
        <v>20</v>
      </c>
    </row>
    <row r="18" spans="1:9" x14ac:dyDescent="0.2">
      <c r="A18" s="5" t="s">
        <v>26</v>
      </c>
      <c r="B18" s="56"/>
      <c r="C18" s="22">
        <v>-88</v>
      </c>
      <c r="D18" s="31" t="s">
        <v>2</v>
      </c>
      <c r="E18" s="14">
        <f t="shared" si="2"/>
        <v>-88</v>
      </c>
      <c r="F18" s="14">
        <f t="shared" si="2"/>
        <v>-88</v>
      </c>
      <c r="G18" s="14">
        <f t="shared" si="2"/>
        <v>-88</v>
      </c>
      <c r="H18" s="16">
        <f t="shared" si="2"/>
        <v>-88</v>
      </c>
    </row>
    <row r="19" spans="1:9" x14ac:dyDescent="0.2">
      <c r="A19" s="5" t="s">
        <v>27</v>
      </c>
      <c r="B19" s="56"/>
      <c r="C19" s="22">
        <v>0</v>
      </c>
      <c r="D19" s="31" t="s">
        <v>3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6">
        <f t="shared" si="2"/>
        <v>0</v>
      </c>
    </row>
    <row r="20" spans="1:9" ht="12" thickBot="1" x14ac:dyDescent="0.25">
      <c r="A20" s="6" t="s">
        <v>28</v>
      </c>
      <c r="B20" s="57"/>
      <c r="C20" s="42"/>
      <c r="D20" s="34" t="s">
        <v>2</v>
      </c>
      <c r="E20" s="18">
        <f>E18-E19</f>
        <v>-88</v>
      </c>
      <c r="F20" s="18">
        <f t="shared" ref="F20:H20" si="3">F18-F19</f>
        <v>-88</v>
      </c>
      <c r="G20" s="18">
        <f t="shared" si="3"/>
        <v>-88</v>
      </c>
      <c r="H20" s="19">
        <f t="shared" si="3"/>
        <v>-88</v>
      </c>
    </row>
    <row r="21" spans="1:9" s="82" customFormat="1" ht="12" thickBot="1" x14ac:dyDescent="0.25">
      <c r="A21" s="73"/>
      <c r="B21" s="73"/>
      <c r="C21" s="80"/>
      <c r="D21" s="81"/>
      <c r="E21" s="49"/>
      <c r="F21" s="49"/>
      <c r="G21" s="49"/>
      <c r="H21" s="49"/>
    </row>
    <row r="22" spans="1:9" ht="12" thickBot="1" x14ac:dyDescent="0.25">
      <c r="A22" s="61" t="s">
        <v>7</v>
      </c>
      <c r="B22" s="62" t="s">
        <v>49</v>
      </c>
      <c r="C22" s="63"/>
      <c r="D22" s="64" t="s">
        <v>4</v>
      </c>
      <c r="E22" s="65">
        <v>0</v>
      </c>
      <c r="F22" s="65">
        <v>0</v>
      </c>
      <c r="G22" s="65">
        <v>0</v>
      </c>
      <c r="H22" s="66">
        <v>0</v>
      </c>
      <c r="I22" s="53"/>
    </row>
    <row r="23" spans="1:9" s="82" customFormat="1" ht="12" thickBot="1" x14ac:dyDescent="0.25">
      <c r="A23" s="75"/>
      <c r="B23" s="75"/>
      <c r="C23" s="20"/>
      <c r="D23" s="79"/>
      <c r="E23" s="20"/>
      <c r="F23" s="20"/>
      <c r="G23" s="20"/>
      <c r="H23" s="79"/>
    </row>
    <row r="24" spans="1:9" x14ac:dyDescent="0.2">
      <c r="A24" s="7" t="s">
        <v>29</v>
      </c>
      <c r="B24" s="58"/>
      <c r="C24" s="25"/>
      <c r="D24" s="43"/>
      <c r="E24" s="25"/>
      <c r="F24" s="25"/>
      <c r="G24" s="25"/>
      <c r="H24" s="41"/>
    </row>
    <row r="25" spans="1:9" x14ac:dyDescent="0.2">
      <c r="A25" s="5" t="s">
        <v>30</v>
      </c>
      <c r="B25" s="56"/>
      <c r="C25" s="26"/>
      <c r="D25" s="30"/>
      <c r="E25" s="23">
        <v>2</v>
      </c>
      <c r="F25" s="23">
        <v>2</v>
      </c>
      <c r="G25" s="23">
        <v>2</v>
      </c>
      <c r="H25" s="24">
        <v>2</v>
      </c>
    </row>
    <row r="26" spans="1:9" x14ac:dyDescent="0.2">
      <c r="A26" s="5" t="s">
        <v>31</v>
      </c>
      <c r="B26" s="56"/>
      <c r="C26" s="26"/>
      <c r="D26" s="30"/>
      <c r="E26" s="14">
        <v>64</v>
      </c>
      <c r="F26" s="14">
        <v>128</v>
      </c>
      <c r="G26" s="14">
        <v>256</v>
      </c>
      <c r="H26" s="16">
        <v>15</v>
      </c>
    </row>
    <row r="27" spans="1:9" x14ac:dyDescent="0.2">
      <c r="A27" s="5" t="s">
        <v>32</v>
      </c>
      <c r="B27" s="56"/>
      <c r="C27" s="26"/>
      <c r="D27" s="30"/>
      <c r="E27" s="23">
        <v>3.8</v>
      </c>
      <c r="F27" s="23">
        <v>3.3</v>
      </c>
      <c r="G27" s="23">
        <v>2.8</v>
      </c>
      <c r="H27" s="24">
        <v>2.7</v>
      </c>
    </row>
    <row r="28" spans="1:9" x14ac:dyDescent="0.2">
      <c r="A28" s="5" t="s">
        <v>33</v>
      </c>
      <c r="B28" s="56"/>
      <c r="C28" s="26"/>
      <c r="D28" s="30"/>
      <c r="E28" s="14">
        <v>128</v>
      </c>
      <c r="F28" s="14">
        <v>256</v>
      </c>
      <c r="G28" s="14">
        <v>1024</v>
      </c>
      <c r="H28" s="16">
        <v>1024</v>
      </c>
    </row>
    <row r="29" spans="1:9" ht="12" thickBot="1" x14ac:dyDescent="0.25">
      <c r="A29" s="8" t="s">
        <v>34</v>
      </c>
      <c r="B29" s="60"/>
      <c r="C29" s="18"/>
      <c r="D29" s="34"/>
      <c r="E29" s="27">
        <v>4.3</v>
      </c>
      <c r="F29" s="27">
        <v>3.8</v>
      </c>
      <c r="G29" s="27">
        <v>3.3</v>
      </c>
      <c r="H29" s="28">
        <v>2.7</v>
      </c>
    </row>
    <row r="30" spans="1:9" ht="12" thickBot="1" x14ac:dyDescent="0.25">
      <c r="A30" s="2"/>
      <c r="B30" s="2"/>
      <c r="C30" s="38"/>
      <c r="D30" s="38"/>
      <c r="E30" s="38"/>
      <c r="F30" s="38"/>
      <c r="G30" s="38"/>
      <c r="H30" s="38"/>
    </row>
    <row r="31" spans="1:9" x14ac:dyDescent="0.2">
      <c r="A31" s="7" t="s">
        <v>35</v>
      </c>
      <c r="B31" s="58"/>
      <c r="C31" s="21"/>
      <c r="D31" s="40"/>
      <c r="E31" s="21"/>
      <c r="F31" s="21"/>
      <c r="G31" s="21"/>
      <c r="H31" s="41"/>
    </row>
    <row r="32" spans="1:9" x14ac:dyDescent="0.2">
      <c r="A32" s="5" t="s">
        <v>36</v>
      </c>
      <c r="B32" s="56"/>
      <c r="C32" s="13">
        <v>6</v>
      </c>
      <c r="D32" s="31" t="s">
        <v>4</v>
      </c>
      <c r="E32" s="14">
        <f>$C$32</f>
        <v>6</v>
      </c>
      <c r="F32" s="14">
        <f>$C$32</f>
        <v>6</v>
      </c>
      <c r="G32" s="14">
        <f>$C$32</f>
        <v>6</v>
      </c>
      <c r="H32" s="16">
        <f>$C$32</f>
        <v>6</v>
      </c>
    </row>
    <row r="33" spans="1:8" ht="12.75" x14ac:dyDescent="0.2">
      <c r="A33" s="4" t="s">
        <v>81</v>
      </c>
      <c r="B33" s="106"/>
      <c r="C33" s="107"/>
      <c r="D33" s="108" t="s">
        <v>24</v>
      </c>
      <c r="E33" s="26">
        <f>E20-E32</f>
        <v>-94</v>
      </c>
      <c r="F33" s="26">
        <f t="shared" ref="F33:H33" si="4">F20-F32</f>
        <v>-94</v>
      </c>
      <c r="G33" s="26">
        <f t="shared" si="4"/>
        <v>-94</v>
      </c>
      <c r="H33" s="26">
        <f t="shared" si="4"/>
        <v>-94</v>
      </c>
    </row>
    <row r="34" spans="1:8" x14ac:dyDescent="0.2">
      <c r="A34" s="5" t="s">
        <v>85</v>
      </c>
      <c r="B34" s="109"/>
      <c r="C34" s="110"/>
      <c r="D34" s="14"/>
      <c r="E34" s="14"/>
      <c r="F34" s="14"/>
      <c r="G34" s="16"/>
      <c r="H34" s="16"/>
    </row>
    <row r="35" spans="1:8" x14ac:dyDescent="0.2">
      <c r="A35" s="111" t="s">
        <v>82</v>
      </c>
      <c r="B35" s="112"/>
      <c r="C35" s="1"/>
      <c r="D35" s="110" t="s">
        <v>24</v>
      </c>
      <c r="E35" s="14">
        <f>E33-E12</f>
        <v>-127</v>
      </c>
      <c r="F35" s="14">
        <f t="shared" ref="F35:H35" si="5">F33-F12</f>
        <v>-127</v>
      </c>
      <c r="G35" s="16">
        <f t="shared" si="5"/>
        <v>-127</v>
      </c>
      <c r="H35" s="16">
        <f t="shared" si="5"/>
        <v>-127</v>
      </c>
    </row>
    <row r="36" spans="1:8" x14ac:dyDescent="0.2">
      <c r="A36" s="4" t="s">
        <v>37</v>
      </c>
      <c r="B36" s="55"/>
      <c r="C36" s="14"/>
      <c r="D36" s="30" t="s">
        <v>4</v>
      </c>
      <c r="E36" s="26">
        <f>-E35+E14</f>
        <v>123</v>
      </c>
      <c r="F36" s="26">
        <f t="shared" ref="F36:H36" si="6">-F35+F14</f>
        <v>123</v>
      </c>
      <c r="G36" s="26">
        <f t="shared" si="6"/>
        <v>123</v>
      </c>
      <c r="H36" s="26">
        <f t="shared" si="6"/>
        <v>123</v>
      </c>
    </row>
    <row r="37" spans="1:8" x14ac:dyDescent="0.2">
      <c r="A37" s="5" t="s">
        <v>38</v>
      </c>
      <c r="B37" s="56"/>
      <c r="C37" s="14"/>
      <c r="D37" s="31" t="s">
        <v>4</v>
      </c>
      <c r="E37" s="14">
        <f>-10*E25*LOG(0.3/(4*PI()*E26*$C$5),10)</f>
        <v>83.773821334190643</v>
      </c>
      <c r="F37" s="14">
        <f>-10*F25*LOG(0.3/(4*PI()*F26*$C$5),10)</f>
        <v>89.794421247470268</v>
      </c>
      <c r="G37" s="14">
        <f>-10*G25*LOG(0.3/(4*PI()*G26*$C$5),10)</f>
        <v>95.815021160749893</v>
      </c>
      <c r="H37" s="16">
        <f>-10*H25*LOG(0.3/(4*PI()*H26*$C$5),10)</f>
        <v>71.172047035626534</v>
      </c>
    </row>
    <row r="38" spans="1:8" x14ac:dyDescent="0.2">
      <c r="A38" s="5" t="s">
        <v>39</v>
      </c>
      <c r="B38" s="56"/>
      <c r="C38" s="14"/>
      <c r="D38" s="31" t="s">
        <v>4</v>
      </c>
      <c r="E38" s="14">
        <f>-E36+E37</f>
        <v>-39.226178665809357</v>
      </c>
      <c r="F38" s="14">
        <f>-F36+F37</f>
        <v>-33.205578752529732</v>
      </c>
      <c r="G38" s="14">
        <f>-G36+G37</f>
        <v>-27.184978839250107</v>
      </c>
      <c r="H38" s="16">
        <f>-H36+H37</f>
        <v>-51.827952964373466</v>
      </c>
    </row>
    <row r="39" spans="1:8" x14ac:dyDescent="0.2">
      <c r="A39" s="5" t="s">
        <v>40</v>
      </c>
      <c r="B39" s="56"/>
      <c r="C39" s="14"/>
      <c r="D39" s="31" t="s">
        <v>4</v>
      </c>
      <c r="E39" s="14">
        <f>E37+10*E27*LOG(E28/E26,10)</f>
        <v>95.212961169421931</v>
      </c>
      <c r="F39" s="14">
        <f>F37+10*F27*LOG(F28/F26,10)</f>
        <v>99.728411104381649</v>
      </c>
      <c r="G39" s="14">
        <f>G37+10*G27*LOG(G28/G26,10)</f>
        <v>112.67270091793284</v>
      </c>
      <c r="H39" s="16">
        <f>H37+10*H27*LOG(H28/H26,10)</f>
        <v>120.69568187039806</v>
      </c>
    </row>
    <row r="40" spans="1:8" x14ac:dyDescent="0.2">
      <c r="A40" s="5" t="s">
        <v>39</v>
      </c>
      <c r="B40" s="56"/>
      <c r="C40" s="14"/>
      <c r="D40" s="31" t="s">
        <v>4</v>
      </c>
      <c r="E40" s="14">
        <f>-E36+E39</f>
        <v>-27.787038830578069</v>
      </c>
      <c r="F40" s="14">
        <f>-F36+F39</f>
        <v>-23.271588895618351</v>
      </c>
      <c r="G40" s="14">
        <f>-G36+G39</f>
        <v>-10.327299082067157</v>
      </c>
      <c r="H40" s="16">
        <f>-H36+H39</f>
        <v>-2.3043181296019384</v>
      </c>
    </row>
    <row r="41" spans="1:8" x14ac:dyDescent="0.2">
      <c r="A41" s="4" t="s">
        <v>43</v>
      </c>
      <c r="B41" s="55"/>
      <c r="C41" s="26"/>
      <c r="D41" s="30" t="s">
        <v>6</v>
      </c>
      <c r="E41" s="32">
        <f>IF(E40&lt;0,E$28*POWER(10,-E40/(10*E$29)),IF(E38&lt;0,E$26*POWER(10,-E38/(10*E$27)),0.3*POWER(10,E36/(10*E$25))/(4*PI()*$C$5)))</f>
        <v>566.7873842555</v>
      </c>
      <c r="F41" s="32">
        <f>IF(F40&lt;0,F$28*POWER(10,-F40/(10*F$29)),IF(F38&lt;0,F$26*POWER(10,-F38/(10*F$27)),0.3*POWER(10,F36/(10*F$25))/(4*PI()*$C$5)))</f>
        <v>1048.6974196389142</v>
      </c>
      <c r="G41" s="32">
        <f>IF(G40&lt;0,G$28*POWER(10,-G40/(10*G$29)),IF(G38&lt;0,G$26*POWER(10,-G38/(10*G$27)),0.3*POWER(10,G36/(10*G$25))/(4*PI()*$C$5)))</f>
        <v>2104.9821318277959</v>
      </c>
      <c r="H41" s="33">
        <f>IF(H40&lt;0,H$28*POWER(10,-H40/(10*H$29)),IF(H38&lt;0,H$26*POWER(10,-H38/(10*H$27)),0.3*POWER(10,H36/(10*H$25))/(4*PI()*$C$5)))</f>
        <v>1246.3645057005845</v>
      </c>
    </row>
    <row r="42" spans="1:8" x14ac:dyDescent="0.2">
      <c r="A42" s="5" t="s">
        <v>44</v>
      </c>
      <c r="B42" s="56"/>
      <c r="C42" s="14"/>
      <c r="D42" s="31"/>
      <c r="E42" s="14"/>
      <c r="F42" s="14"/>
      <c r="G42" s="14"/>
      <c r="H42" s="16"/>
    </row>
    <row r="43" spans="1:8" x14ac:dyDescent="0.2">
      <c r="A43" s="5" t="s">
        <v>41</v>
      </c>
      <c r="B43" s="56"/>
      <c r="C43" s="17">
        <v>20</v>
      </c>
      <c r="D43" s="31" t="s">
        <v>4</v>
      </c>
      <c r="E43" s="14">
        <f>$C43</f>
        <v>20</v>
      </c>
      <c r="F43" s="14">
        <f>$C43</f>
        <v>20</v>
      </c>
      <c r="G43" s="14">
        <f>$C43</f>
        <v>20</v>
      </c>
      <c r="H43" s="16">
        <f>$C43</f>
        <v>20</v>
      </c>
    </row>
    <row r="44" spans="1:8" x14ac:dyDescent="0.2">
      <c r="A44" s="4" t="s">
        <v>37</v>
      </c>
      <c r="B44" s="55"/>
      <c r="C44" s="44"/>
      <c r="D44" s="30" t="s">
        <v>4</v>
      </c>
      <c r="E44" s="26">
        <f>E36-E43</f>
        <v>103</v>
      </c>
      <c r="F44" s="26">
        <f t="shared" ref="F44:H44" si="7">F36-F43</f>
        <v>103</v>
      </c>
      <c r="G44" s="26">
        <f t="shared" si="7"/>
        <v>103</v>
      </c>
      <c r="H44" s="29">
        <f t="shared" si="7"/>
        <v>103</v>
      </c>
    </row>
    <row r="45" spans="1:8" x14ac:dyDescent="0.2">
      <c r="A45" s="5" t="s">
        <v>38</v>
      </c>
      <c r="B45" s="56"/>
      <c r="C45" s="14"/>
      <c r="D45" s="31" t="s">
        <v>4</v>
      </c>
      <c r="E45" s="14">
        <f>-10*E$25*LOG(0.3/(4*PI()*E$26*$C$5),10)</f>
        <v>83.773821334190643</v>
      </c>
      <c r="F45" s="14">
        <f>-10*F$25*LOG(0.3/(4*PI()*F$26*$C$5),10)</f>
        <v>89.794421247470268</v>
      </c>
      <c r="G45" s="14">
        <f>-10*G$25*LOG(0.3/(4*PI()*G$26*$C$5),10)</f>
        <v>95.815021160749893</v>
      </c>
      <c r="H45" s="16">
        <f>-10*H$25*LOG(0.3/(4*PI()*H$26*$C$5),10)</f>
        <v>71.172047035626534</v>
      </c>
    </row>
    <row r="46" spans="1:8" x14ac:dyDescent="0.2">
      <c r="A46" s="5" t="s">
        <v>39</v>
      </c>
      <c r="B46" s="56"/>
      <c r="C46" s="14"/>
      <c r="D46" s="31" t="s">
        <v>4</v>
      </c>
      <c r="E46" s="14">
        <f>-E44+E45</f>
        <v>-19.226178665809357</v>
      </c>
      <c r="F46" s="14">
        <f>-F44+F45</f>
        <v>-13.205578752529732</v>
      </c>
      <c r="G46" s="14">
        <f>-G44+G45</f>
        <v>-7.1849788392501068</v>
      </c>
      <c r="H46" s="16">
        <f>-H44+H45</f>
        <v>-31.827952964373466</v>
      </c>
    </row>
    <row r="47" spans="1:8" x14ac:dyDescent="0.2">
      <c r="A47" s="5" t="s">
        <v>40</v>
      </c>
      <c r="B47" s="56"/>
      <c r="C47" s="14"/>
      <c r="D47" s="31" t="s">
        <v>4</v>
      </c>
      <c r="E47" s="14">
        <f>E45+10*E$27*LOG(E$28/E$26,10)</f>
        <v>95.212961169421931</v>
      </c>
      <c r="F47" s="14">
        <f>F45+10*F$27*LOG(F$28/F$26,10)</f>
        <v>99.728411104381649</v>
      </c>
      <c r="G47" s="14">
        <f>G45+10*G$27*LOG(G$28/G$26,10)</f>
        <v>112.67270091793284</v>
      </c>
      <c r="H47" s="16">
        <f>H45+10*H$27*LOG(H$28/H$26,10)</f>
        <v>120.69568187039806</v>
      </c>
    </row>
    <row r="48" spans="1:8" x14ac:dyDescent="0.2">
      <c r="A48" s="5" t="s">
        <v>39</v>
      </c>
      <c r="B48" s="56"/>
      <c r="C48" s="14"/>
      <c r="D48" s="31" t="s">
        <v>4</v>
      </c>
      <c r="E48" s="14">
        <f>-E44+E47</f>
        <v>-7.7870388305780693</v>
      </c>
      <c r="F48" s="14">
        <f>-F44+F47</f>
        <v>-3.2715888956183505</v>
      </c>
      <c r="G48" s="14">
        <f>-G44+G47</f>
        <v>9.6727009179328434</v>
      </c>
      <c r="H48" s="16">
        <f>-H44+H47</f>
        <v>17.695681870398062</v>
      </c>
    </row>
    <row r="49" spans="1:8" ht="12" thickBot="1" x14ac:dyDescent="0.25">
      <c r="A49" s="6" t="s">
        <v>43</v>
      </c>
      <c r="B49" s="57"/>
      <c r="C49" s="18"/>
      <c r="D49" s="34" t="s">
        <v>6</v>
      </c>
      <c r="E49" s="35">
        <f>IF(E48&lt;0,E$28*POWER(10,-E48/(10*E$29)),IF(E46&lt;0,E$26*POWER(10,-E46/(10*E$27)),0.3*POWER(10,E44/(10*E$25))/(4*PI()*$C$5)))</f>
        <v>194.22444805140941</v>
      </c>
      <c r="F49" s="35">
        <f>IF(F48&lt;0,F$28*POWER(10,-F48/(10*F$29)),IF(F46&lt;0,F$26*POWER(10,-F46/(10*F$27)),0.3*POWER(10,F44/(10*F$25))/(4*PI()*$C$5)))</f>
        <v>312.1292076777325</v>
      </c>
      <c r="G49" s="35">
        <f>IF(G48&lt;0,G$28*POWER(10,-G48/(10*G$29)),IF(G46&lt;0,G$26*POWER(10,-G46/(10*G$27)),0.3*POWER(10,G44/(10*G$25))/(4*PI()*$C$5)))</f>
        <v>462.21746611915722</v>
      </c>
      <c r="H49" s="36">
        <f>IF(H48&lt;0,H$28*POWER(10,-H48/(10*H$29)),IF(H46&lt;0,H$26*POWER(10,-H46/(10*H$27)),0.3*POWER(10,H44/(10*H$25))/(4*PI()*$C$5)))</f>
        <v>226.41454972942023</v>
      </c>
    </row>
    <row r="51" spans="1:8" x14ac:dyDescent="0.2">
      <c r="A51" s="45" t="s">
        <v>50</v>
      </c>
      <c r="B51" s="45" t="s">
        <v>76</v>
      </c>
    </row>
    <row r="52" spans="1:8" x14ac:dyDescent="0.2">
      <c r="A52" s="45" t="s">
        <v>52</v>
      </c>
      <c r="B52" s="45" t="s">
        <v>66</v>
      </c>
    </row>
    <row r="53" spans="1:8" s="45" customFormat="1" x14ac:dyDescent="0.2">
      <c r="B53" s="45" t="s">
        <v>0</v>
      </c>
      <c r="C53" s="46"/>
      <c r="D53" s="46"/>
      <c r="E53" s="46"/>
      <c r="F53" s="46"/>
      <c r="G53" s="46"/>
      <c r="H53" s="46"/>
    </row>
    <row r="54" spans="1:8" ht="12" thickBot="1" x14ac:dyDescent="0.25"/>
    <row r="55" spans="1:8" ht="12" thickBot="1" x14ac:dyDescent="0.25">
      <c r="A55" s="69" t="s">
        <v>8</v>
      </c>
      <c r="B55" s="70"/>
      <c r="C55" s="71">
        <v>5.76</v>
      </c>
      <c r="D55" s="71"/>
      <c r="E55" s="71" t="s">
        <v>9</v>
      </c>
      <c r="F55" s="71">
        <f>300000000/C55/10^9</f>
        <v>5.2083333333333336E-2</v>
      </c>
      <c r="G55" s="71"/>
      <c r="H55" s="72"/>
    </row>
    <row r="56" spans="1:8" x14ac:dyDescent="0.2">
      <c r="A56" s="3" t="s">
        <v>10</v>
      </c>
      <c r="B56" s="54"/>
      <c r="C56" s="9" t="s">
        <v>11</v>
      </c>
      <c r="D56" s="9" t="s">
        <v>12</v>
      </c>
      <c r="E56" s="10" t="s">
        <v>13</v>
      </c>
      <c r="F56" s="10" t="s">
        <v>14</v>
      </c>
      <c r="G56" s="11" t="s">
        <v>15</v>
      </c>
      <c r="H56" s="12" t="s">
        <v>16</v>
      </c>
    </row>
    <row r="57" spans="1:8" x14ac:dyDescent="0.2">
      <c r="A57" s="4" t="s">
        <v>71</v>
      </c>
      <c r="B57" s="55"/>
      <c r="C57" s="14"/>
      <c r="D57" s="31"/>
      <c r="E57" s="31"/>
      <c r="F57" s="31"/>
      <c r="G57" s="31"/>
      <c r="H57" s="15"/>
    </row>
    <row r="58" spans="1:8" x14ac:dyDescent="0.2">
      <c r="A58" s="5" t="s">
        <v>18</v>
      </c>
      <c r="B58" s="56"/>
      <c r="C58" s="13">
        <v>2.7000000000000001E-3</v>
      </c>
      <c r="D58" s="31" t="s">
        <v>5</v>
      </c>
      <c r="E58" s="51">
        <f>C58</f>
        <v>2.7000000000000001E-3</v>
      </c>
      <c r="F58" s="51">
        <f>E58</f>
        <v>2.7000000000000001E-3</v>
      </c>
      <c r="G58" s="51">
        <f>F58</f>
        <v>2.7000000000000001E-3</v>
      </c>
      <c r="H58" s="15">
        <f>G58</f>
        <v>2.7000000000000001E-3</v>
      </c>
    </row>
    <row r="59" spans="1:8" x14ac:dyDescent="0.2">
      <c r="A59" s="5" t="s">
        <v>19</v>
      </c>
      <c r="B59" s="56"/>
      <c r="C59" s="13">
        <v>45</v>
      </c>
      <c r="D59" s="31" t="s">
        <v>2</v>
      </c>
      <c r="E59" s="14">
        <f>$C59</f>
        <v>45</v>
      </c>
      <c r="F59" s="14">
        <f>$C59</f>
        <v>45</v>
      </c>
      <c r="G59" s="14">
        <f>$C59</f>
        <v>45</v>
      </c>
      <c r="H59" s="16">
        <f>$C59</f>
        <v>45</v>
      </c>
    </row>
    <row r="60" spans="1:8" x14ac:dyDescent="0.2">
      <c r="A60" s="5" t="s">
        <v>20</v>
      </c>
      <c r="B60" s="56"/>
      <c r="C60" s="13">
        <v>0</v>
      </c>
      <c r="D60" s="31" t="s">
        <v>4</v>
      </c>
      <c r="E60" s="14">
        <f>$C60</f>
        <v>0</v>
      </c>
      <c r="F60" s="14">
        <f t="shared" ref="F60:H63" si="8">$C60</f>
        <v>0</v>
      </c>
      <c r="G60" s="14">
        <f t="shared" si="8"/>
        <v>0</v>
      </c>
      <c r="H60" s="16">
        <f t="shared" si="8"/>
        <v>0</v>
      </c>
    </row>
    <row r="61" spans="1:8" x14ac:dyDescent="0.2">
      <c r="A61" s="5" t="s">
        <v>21</v>
      </c>
      <c r="B61" s="56"/>
      <c r="C61" s="13">
        <v>15</v>
      </c>
      <c r="D61" s="31" t="s">
        <v>4</v>
      </c>
      <c r="E61" s="14">
        <f>$C61</f>
        <v>15</v>
      </c>
      <c r="F61" s="14">
        <f t="shared" si="8"/>
        <v>15</v>
      </c>
      <c r="G61" s="14">
        <f t="shared" si="8"/>
        <v>15</v>
      </c>
      <c r="H61" s="16">
        <f t="shared" si="8"/>
        <v>15</v>
      </c>
    </row>
    <row r="62" spans="1:8" x14ac:dyDescent="0.2">
      <c r="A62" s="5" t="s">
        <v>22</v>
      </c>
      <c r="B62" s="56" t="s">
        <v>48</v>
      </c>
      <c r="C62" s="17">
        <v>33</v>
      </c>
      <c r="D62" s="31" t="s">
        <v>3</v>
      </c>
      <c r="E62" s="14">
        <f>$C62</f>
        <v>33</v>
      </c>
      <c r="F62" s="14">
        <f t="shared" si="8"/>
        <v>33</v>
      </c>
      <c r="G62" s="14">
        <f t="shared" si="8"/>
        <v>33</v>
      </c>
      <c r="H62" s="16">
        <f t="shared" si="8"/>
        <v>33</v>
      </c>
    </row>
    <row r="63" spans="1:8" x14ac:dyDescent="0.2">
      <c r="A63" s="100" t="s">
        <v>79</v>
      </c>
      <c r="B63" s="101"/>
      <c r="C63" s="17">
        <v>1</v>
      </c>
      <c r="D63" s="31" t="s">
        <v>3</v>
      </c>
      <c r="E63" s="14">
        <f>$C63</f>
        <v>1</v>
      </c>
      <c r="F63" s="14">
        <f t="shared" si="8"/>
        <v>1</v>
      </c>
      <c r="G63" s="14">
        <f t="shared" si="8"/>
        <v>1</v>
      </c>
      <c r="H63" s="16">
        <f t="shared" si="8"/>
        <v>1</v>
      </c>
    </row>
    <row r="64" spans="1:8" ht="12" thickBot="1" x14ac:dyDescent="0.25">
      <c r="A64" s="6" t="s">
        <v>46</v>
      </c>
      <c r="B64" s="57" t="s">
        <v>47</v>
      </c>
      <c r="C64" s="18"/>
      <c r="D64" s="34" t="s">
        <v>2</v>
      </c>
      <c r="E64" s="18">
        <f>E59-E60-E61-E62-E63</f>
        <v>-4</v>
      </c>
      <c r="F64" s="18">
        <f t="shared" ref="F64:H64" si="9">F59-F60-F61-F62-F63</f>
        <v>-4</v>
      </c>
      <c r="G64" s="18">
        <f t="shared" si="9"/>
        <v>-4</v>
      </c>
      <c r="H64" s="19">
        <f t="shared" si="9"/>
        <v>-4</v>
      </c>
    </row>
    <row r="65" spans="1:9" s="82" customFormat="1" ht="12" thickBot="1" x14ac:dyDescent="0.25">
      <c r="A65" s="75"/>
      <c r="B65" s="75"/>
      <c r="C65" s="78"/>
      <c r="D65" s="79"/>
      <c r="E65" s="20"/>
      <c r="F65" s="20"/>
      <c r="G65" s="20"/>
      <c r="H65" s="79"/>
    </row>
    <row r="66" spans="1:9" x14ac:dyDescent="0.2">
      <c r="A66" s="7" t="s">
        <v>74</v>
      </c>
      <c r="B66" s="58"/>
      <c r="C66" s="21"/>
      <c r="D66" s="40"/>
      <c r="E66" s="21"/>
      <c r="F66" s="21"/>
      <c r="G66" s="21"/>
      <c r="H66" s="41"/>
    </row>
    <row r="67" spans="1:9" x14ac:dyDescent="0.2">
      <c r="A67" s="4" t="s">
        <v>25</v>
      </c>
      <c r="B67" s="55"/>
      <c r="C67" s="22">
        <v>20</v>
      </c>
      <c r="D67" s="31" t="s">
        <v>5</v>
      </c>
      <c r="E67" s="14">
        <f t="shared" ref="E67:H69" si="10">$C67</f>
        <v>20</v>
      </c>
      <c r="F67" s="14">
        <f t="shared" si="10"/>
        <v>20</v>
      </c>
      <c r="G67" s="14">
        <f t="shared" si="10"/>
        <v>20</v>
      </c>
      <c r="H67" s="16">
        <f t="shared" si="10"/>
        <v>20</v>
      </c>
    </row>
    <row r="68" spans="1:9" x14ac:dyDescent="0.2">
      <c r="A68" s="5" t="s">
        <v>26</v>
      </c>
      <c r="B68" s="56"/>
      <c r="C68" s="22">
        <v>-88</v>
      </c>
      <c r="D68" s="31" t="s">
        <v>2</v>
      </c>
      <c r="E68" s="14">
        <f t="shared" si="10"/>
        <v>-88</v>
      </c>
      <c r="F68" s="14">
        <f t="shared" si="10"/>
        <v>-88</v>
      </c>
      <c r="G68" s="14">
        <f t="shared" si="10"/>
        <v>-88</v>
      </c>
      <c r="H68" s="16">
        <f t="shared" si="10"/>
        <v>-88</v>
      </c>
    </row>
    <row r="69" spans="1:9" x14ac:dyDescent="0.2">
      <c r="A69" s="5" t="s">
        <v>27</v>
      </c>
      <c r="B69" s="56"/>
      <c r="C69" s="22">
        <v>0</v>
      </c>
      <c r="D69" s="31" t="s">
        <v>3</v>
      </c>
      <c r="E69" s="14">
        <f t="shared" si="10"/>
        <v>0</v>
      </c>
      <c r="F69" s="14">
        <f t="shared" si="10"/>
        <v>0</v>
      </c>
      <c r="G69" s="14">
        <f t="shared" si="10"/>
        <v>0</v>
      </c>
      <c r="H69" s="16">
        <f t="shared" si="10"/>
        <v>0</v>
      </c>
    </row>
    <row r="70" spans="1:9" ht="12" thickBot="1" x14ac:dyDescent="0.25">
      <c r="A70" s="6" t="s">
        <v>28</v>
      </c>
      <c r="B70" s="57"/>
      <c r="C70" s="42"/>
      <c r="D70" s="34" t="s">
        <v>2</v>
      </c>
      <c r="E70" s="18">
        <f>E68-E69</f>
        <v>-88</v>
      </c>
      <c r="F70" s="18">
        <f t="shared" ref="F70:H70" si="11">F68-F69</f>
        <v>-88</v>
      </c>
      <c r="G70" s="18">
        <f t="shared" si="11"/>
        <v>-88</v>
      </c>
      <c r="H70" s="19">
        <f t="shared" si="11"/>
        <v>-88</v>
      </c>
    </row>
    <row r="71" spans="1:9" s="82" customFormat="1" ht="12" thickBot="1" x14ac:dyDescent="0.25">
      <c r="A71" s="73"/>
      <c r="B71" s="73"/>
      <c r="C71" s="80"/>
      <c r="D71" s="81"/>
      <c r="E71" s="49"/>
      <c r="F71" s="49"/>
      <c r="G71" s="49"/>
      <c r="H71" s="49"/>
    </row>
    <row r="72" spans="1:9" ht="12" thickBot="1" x14ac:dyDescent="0.25">
      <c r="A72" s="61" t="s">
        <v>7</v>
      </c>
      <c r="B72" s="62" t="s">
        <v>49</v>
      </c>
      <c r="C72" s="63"/>
      <c r="D72" s="64" t="s">
        <v>4</v>
      </c>
      <c r="E72" s="65">
        <v>0</v>
      </c>
      <c r="F72" s="65">
        <v>0</v>
      </c>
      <c r="G72" s="65">
        <v>0</v>
      </c>
      <c r="H72" s="66">
        <v>0</v>
      </c>
      <c r="I72" s="53"/>
    </row>
    <row r="73" spans="1:9" s="82" customFormat="1" ht="12" thickBot="1" x14ac:dyDescent="0.25">
      <c r="A73" s="75"/>
      <c r="B73" s="75"/>
      <c r="C73" s="20"/>
      <c r="D73" s="79"/>
      <c r="E73" s="20"/>
      <c r="F73" s="20"/>
      <c r="G73" s="20"/>
      <c r="H73" s="79"/>
    </row>
    <row r="74" spans="1:9" x14ac:dyDescent="0.2">
      <c r="A74" s="7" t="s">
        <v>29</v>
      </c>
      <c r="B74" s="58"/>
      <c r="C74" s="25"/>
      <c r="D74" s="43"/>
      <c r="E74" s="25"/>
      <c r="F74" s="25"/>
      <c r="G74" s="25"/>
      <c r="H74" s="41"/>
    </row>
    <row r="75" spans="1:9" x14ac:dyDescent="0.2">
      <c r="A75" s="5" t="s">
        <v>30</v>
      </c>
      <c r="B75" s="56"/>
      <c r="C75" s="26"/>
      <c r="D75" s="30"/>
      <c r="E75" s="23">
        <v>2</v>
      </c>
      <c r="F75" s="23">
        <v>2</v>
      </c>
      <c r="G75" s="23">
        <v>2</v>
      </c>
      <c r="H75" s="24">
        <v>2</v>
      </c>
    </row>
    <row r="76" spans="1:9" x14ac:dyDescent="0.2">
      <c r="A76" s="5" t="s">
        <v>31</v>
      </c>
      <c r="B76" s="56"/>
      <c r="C76" s="26"/>
      <c r="D76" s="30"/>
      <c r="E76" s="14">
        <v>64</v>
      </c>
      <c r="F76" s="14">
        <v>128</v>
      </c>
      <c r="G76" s="14">
        <v>256</v>
      </c>
      <c r="H76" s="16">
        <v>15</v>
      </c>
    </row>
    <row r="77" spans="1:9" x14ac:dyDescent="0.2">
      <c r="A77" s="5" t="s">
        <v>32</v>
      </c>
      <c r="B77" s="56"/>
      <c r="C77" s="26"/>
      <c r="D77" s="30"/>
      <c r="E77" s="23">
        <v>3.8</v>
      </c>
      <c r="F77" s="23">
        <v>3.3</v>
      </c>
      <c r="G77" s="23">
        <v>2.8</v>
      </c>
      <c r="H77" s="24">
        <v>2.7</v>
      </c>
    </row>
    <row r="78" spans="1:9" x14ac:dyDescent="0.2">
      <c r="A78" s="5" t="s">
        <v>33</v>
      </c>
      <c r="B78" s="56"/>
      <c r="C78" s="26"/>
      <c r="D78" s="30"/>
      <c r="E78" s="14">
        <v>128</v>
      </c>
      <c r="F78" s="14">
        <v>256</v>
      </c>
      <c r="G78" s="14">
        <v>1024</v>
      </c>
      <c r="H78" s="16">
        <v>1024</v>
      </c>
    </row>
    <row r="79" spans="1:9" ht="12" thickBot="1" x14ac:dyDescent="0.25">
      <c r="A79" s="8" t="s">
        <v>34</v>
      </c>
      <c r="B79" s="60"/>
      <c r="C79" s="18"/>
      <c r="D79" s="34"/>
      <c r="E79" s="27">
        <v>4.3</v>
      </c>
      <c r="F79" s="27">
        <v>3.8</v>
      </c>
      <c r="G79" s="27">
        <v>3.3</v>
      </c>
      <c r="H79" s="28">
        <v>2.7</v>
      </c>
    </row>
    <row r="80" spans="1:9" ht="12" thickBot="1" x14ac:dyDescent="0.25">
      <c r="A80" s="2"/>
      <c r="B80" s="2"/>
      <c r="C80" s="38"/>
      <c r="D80" s="38"/>
      <c r="E80" s="38"/>
      <c r="F80" s="38"/>
      <c r="G80" s="38"/>
      <c r="H80" s="38"/>
    </row>
    <row r="81" spans="1:8" x14ac:dyDescent="0.2">
      <c r="A81" s="7" t="s">
        <v>35</v>
      </c>
      <c r="B81" s="58"/>
      <c r="C81" s="21"/>
      <c r="D81" s="40"/>
      <c r="E81" s="21"/>
      <c r="F81" s="21"/>
      <c r="G81" s="21"/>
      <c r="H81" s="41"/>
    </row>
    <row r="82" spans="1:8" x14ac:dyDescent="0.2">
      <c r="A82" s="5" t="s">
        <v>36</v>
      </c>
      <c r="B82" s="56"/>
      <c r="C82" s="13">
        <v>6</v>
      </c>
      <c r="D82" s="31" t="s">
        <v>4</v>
      </c>
      <c r="E82" s="14">
        <f>$C$32</f>
        <v>6</v>
      </c>
      <c r="F82" s="14">
        <f>$C$32</f>
        <v>6</v>
      </c>
      <c r="G82" s="14">
        <f>$C$32</f>
        <v>6</v>
      </c>
      <c r="H82" s="16">
        <f>$C$32</f>
        <v>6</v>
      </c>
    </row>
    <row r="83" spans="1:8" ht="12.75" x14ac:dyDescent="0.2">
      <c r="A83" s="4" t="s">
        <v>81</v>
      </c>
      <c r="B83" s="106"/>
      <c r="C83" s="107"/>
      <c r="D83" s="108" t="s">
        <v>24</v>
      </c>
      <c r="E83" s="26">
        <f>E70-E82</f>
        <v>-94</v>
      </c>
      <c r="F83" s="26">
        <f t="shared" ref="F83:H83" si="12">F70-F82</f>
        <v>-94</v>
      </c>
      <c r="G83" s="26">
        <f t="shared" si="12"/>
        <v>-94</v>
      </c>
      <c r="H83" s="26">
        <f t="shared" si="12"/>
        <v>-94</v>
      </c>
    </row>
    <row r="84" spans="1:8" x14ac:dyDescent="0.2">
      <c r="A84" s="5" t="s">
        <v>85</v>
      </c>
      <c r="B84" s="109"/>
      <c r="C84" s="110"/>
      <c r="D84" s="14"/>
      <c r="E84" s="14"/>
      <c r="F84" s="14"/>
      <c r="G84" s="16"/>
      <c r="H84" s="16"/>
    </row>
    <row r="85" spans="1:8" x14ac:dyDescent="0.2">
      <c r="A85" s="111" t="s">
        <v>82</v>
      </c>
      <c r="B85" s="112"/>
      <c r="C85" s="1"/>
      <c r="D85" s="110" t="s">
        <v>24</v>
      </c>
      <c r="E85" s="14">
        <f>E83-E62</f>
        <v>-127</v>
      </c>
      <c r="F85" s="14">
        <f t="shared" ref="F85:H85" si="13">F83-F62</f>
        <v>-127</v>
      </c>
      <c r="G85" s="16">
        <f t="shared" si="13"/>
        <v>-127</v>
      </c>
      <c r="H85" s="16">
        <f t="shared" si="13"/>
        <v>-127</v>
      </c>
    </row>
    <row r="86" spans="1:8" x14ac:dyDescent="0.2">
      <c r="A86" s="4" t="s">
        <v>37</v>
      </c>
      <c r="B86" s="55"/>
      <c r="C86" s="14"/>
      <c r="D86" s="30" t="s">
        <v>4</v>
      </c>
      <c r="E86" s="26">
        <f>-E85+E64</f>
        <v>123</v>
      </c>
      <c r="F86" s="26">
        <f t="shared" ref="F86:H86" si="14">-F85+F64</f>
        <v>123</v>
      </c>
      <c r="G86" s="26">
        <f t="shared" si="14"/>
        <v>123</v>
      </c>
      <c r="H86" s="29">
        <f t="shared" si="14"/>
        <v>123</v>
      </c>
    </row>
    <row r="87" spans="1:8" x14ac:dyDescent="0.2">
      <c r="A87" s="5" t="s">
        <v>38</v>
      </c>
      <c r="B87" s="56"/>
      <c r="C87" s="14"/>
      <c r="D87" s="31" t="s">
        <v>4</v>
      </c>
      <c r="E87" s="14">
        <f>-10*E75*LOG(0.3/(4*PI()*E76*$C$5),10)</f>
        <v>83.773821334190643</v>
      </c>
      <c r="F87" s="14">
        <f>-10*F75*LOG(0.3/(4*PI()*F76*$C$5),10)</f>
        <v>89.794421247470268</v>
      </c>
      <c r="G87" s="14">
        <f>-10*G75*LOG(0.3/(4*PI()*G76*$C$5),10)</f>
        <v>95.815021160749893</v>
      </c>
      <c r="H87" s="16">
        <f>-10*H75*LOG(0.3/(4*PI()*H76*$C$5),10)</f>
        <v>71.172047035626534</v>
      </c>
    </row>
    <row r="88" spans="1:8" x14ac:dyDescent="0.2">
      <c r="A88" s="5" t="s">
        <v>39</v>
      </c>
      <c r="B88" s="56"/>
      <c r="C88" s="14"/>
      <c r="D88" s="31" t="s">
        <v>4</v>
      </c>
      <c r="E88" s="14">
        <f>-E86+E87</f>
        <v>-39.226178665809357</v>
      </c>
      <c r="F88" s="14">
        <f>-F86+F87</f>
        <v>-33.205578752529732</v>
      </c>
      <c r="G88" s="14">
        <f>-G86+G87</f>
        <v>-27.184978839250107</v>
      </c>
      <c r="H88" s="16">
        <f>-H86+H87</f>
        <v>-51.827952964373466</v>
      </c>
    </row>
    <row r="89" spans="1:8" x14ac:dyDescent="0.2">
      <c r="A89" s="5" t="s">
        <v>40</v>
      </c>
      <c r="B89" s="56"/>
      <c r="C89" s="14"/>
      <c r="D89" s="31" t="s">
        <v>4</v>
      </c>
      <c r="E89" s="14">
        <f>E87+10*E77*LOG(E78/E76,10)</f>
        <v>95.212961169421931</v>
      </c>
      <c r="F89" s="14">
        <f>F87+10*F77*LOG(F78/F76,10)</f>
        <v>99.728411104381649</v>
      </c>
      <c r="G89" s="14">
        <f>G87+10*G77*LOG(G78/G76,10)</f>
        <v>112.67270091793284</v>
      </c>
      <c r="H89" s="16">
        <f>H87+10*H77*LOG(H78/H76,10)</f>
        <v>120.69568187039806</v>
      </c>
    </row>
    <row r="90" spans="1:8" x14ac:dyDescent="0.2">
      <c r="A90" s="5" t="s">
        <v>39</v>
      </c>
      <c r="B90" s="56"/>
      <c r="C90" s="14"/>
      <c r="D90" s="31" t="s">
        <v>4</v>
      </c>
      <c r="E90" s="14">
        <f>-E86+E89</f>
        <v>-27.787038830578069</v>
      </c>
      <c r="F90" s="14">
        <f>-F86+F89</f>
        <v>-23.271588895618351</v>
      </c>
      <c r="G90" s="14">
        <f>-G86+G89</f>
        <v>-10.327299082067157</v>
      </c>
      <c r="H90" s="16">
        <f>-H86+H89</f>
        <v>-2.3043181296019384</v>
      </c>
    </row>
    <row r="91" spans="1:8" x14ac:dyDescent="0.2">
      <c r="A91" s="4" t="s">
        <v>43</v>
      </c>
      <c r="B91" s="55"/>
      <c r="C91" s="26"/>
      <c r="D91" s="30" t="s">
        <v>6</v>
      </c>
      <c r="E91" s="32">
        <f>IF(E90&lt;0,E$28*POWER(10,-E90/(10*E$29)),IF(E88&lt;0,E$26*POWER(10,-E88/(10*E$27)),0.3*POWER(10,E86/(10*E$25))/(4*PI()*$C$5)))</f>
        <v>566.7873842555</v>
      </c>
      <c r="F91" s="32">
        <f>IF(F90&lt;0,F$28*POWER(10,-F90/(10*F$29)),IF(F88&lt;0,F$26*POWER(10,-F88/(10*F$27)),0.3*POWER(10,F86/(10*F$25))/(4*PI()*$C$5)))</f>
        <v>1048.6974196389142</v>
      </c>
      <c r="G91" s="32">
        <f>IF(G90&lt;0,G$28*POWER(10,-G90/(10*G$29)),IF(G88&lt;0,G$26*POWER(10,-G88/(10*G$27)),0.3*POWER(10,G86/(10*G$25))/(4*PI()*$C$5)))</f>
        <v>2104.9821318277959</v>
      </c>
      <c r="H91" s="33">
        <f>IF(H90&lt;0,H$28*POWER(10,-H90/(10*H$29)),IF(H88&lt;0,H$26*POWER(10,-H88/(10*H$27)),0.3*POWER(10,H86/(10*H$25))/(4*PI()*$C$5)))</f>
        <v>1246.3645057005845</v>
      </c>
    </row>
    <row r="92" spans="1:8" x14ac:dyDescent="0.2">
      <c r="A92" s="5" t="s">
        <v>44</v>
      </c>
      <c r="B92" s="56"/>
      <c r="C92" s="14"/>
      <c r="D92" s="31"/>
      <c r="E92" s="14"/>
      <c r="F92" s="14"/>
      <c r="G92" s="14"/>
      <c r="H92" s="16"/>
    </row>
    <row r="93" spans="1:8" x14ac:dyDescent="0.2">
      <c r="A93" s="5" t="s">
        <v>41</v>
      </c>
      <c r="B93" s="56"/>
      <c r="C93" s="17">
        <v>20</v>
      </c>
      <c r="D93" s="31" t="s">
        <v>4</v>
      </c>
      <c r="E93" s="14">
        <f>$C93</f>
        <v>20</v>
      </c>
      <c r="F93" s="14">
        <f>$C93</f>
        <v>20</v>
      </c>
      <c r="G93" s="14">
        <f>$C93</f>
        <v>20</v>
      </c>
      <c r="H93" s="16">
        <f>$C93</f>
        <v>20</v>
      </c>
    </row>
    <row r="94" spans="1:8" x14ac:dyDescent="0.2">
      <c r="A94" s="4" t="s">
        <v>37</v>
      </c>
      <c r="B94" s="55"/>
      <c r="C94" s="44"/>
      <c r="D94" s="30" t="s">
        <v>4</v>
      </c>
      <c r="E94" s="26">
        <f>E86-E93</f>
        <v>103</v>
      </c>
      <c r="F94" s="26">
        <f t="shared" ref="F94:H94" si="15">F86-F93</f>
        <v>103</v>
      </c>
      <c r="G94" s="26">
        <f t="shared" si="15"/>
        <v>103</v>
      </c>
      <c r="H94" s="29">
        <f t="shared" si="15"/>
        <v>103</v>
      </c>
    </row>
    <row r="95" spans="1:8" x14ac:dyDescent="0.2">
      <c r="A95" s="5" t="s">
        <v>38</v>
      </c>
      <c r="B95" s="56"/>
      <c r="C95" s="14"/>
      <c r="D95" s="31" t="s">
        <v>4</v>
      </c>
      <c r="E95" s="14">
        <f>-10*E$25*LOG(0.3/(4*PI()*E$26*$C$5),10)</f>
        <v>83.773821334190643</v>
      </c>
      <c r="F95" s="14">
        <f>-10*F$25*LOG(0.3/(4*PI()*F$26*$C$5),10)</f>
        <v>89.794421247470268</v>
      </c>
      <c r="G95" s="14">
        <f>-10*G$25*LOG(0.3/(4*PI()*G$26*$C$5),10)</f>
        <v>95.815021160749893</v>
      </c>
      <c r="H95" s="16">
        <f>-10*H$25*LOG(0.3/(4*PI()*H$26*$C$5),10)</f>
        <v>71.172047035626534</v>
      </c>
    </row>
    <row r="96" spans="1:8" x14ac:dyDescent="0.2">
      <c r="A96" s="5" t="s">
        <v>39</v>
      </c>
      <c r="B96" s="56"/>
      <c r="C96" s="14"/>
      <c r="D96" s="31" t="s">
        <v>4</v>
      </c>
      <c r="E96" s="14">
        <f>-E94+E95</f>
        <v>-19.226178665809357</v>
      </c>
      <c r="F96" s="14">
        <f>-F94+F95</f>
        <v>-13.205578752529732</v>
      </c>
      <c r="G96" s="14">
        <f>-G94+G95</f>
        <v>-7.1849788392501068</v>
      </c>
      <c r="H96" s="16">
        <f>-H94+H95</f>
        <v>-31.827952964373466</v>
      </c>
    </row>
    <row r="97" spans="1:8" x14ac:dyDescent="0.2">
      <c r="A97" s="5" t="s">
        <v>40</v>
      </c>
      <c r="B97" s="56"/>
      <c r="C97" s="14"/>
      <c r="D97" s="31" t="s">
        <v>4</v>
      </c>
      <c r="E97" s="14">
        <f>E95+10*E$27*LOG(E$28/E$26,10)</f>
        <v>95.212961169421931</v>
      </c>
      <c r="F97" s="14">
        <f>F95+10*F$27*LOG(F$28/F$26,10)</f>
        <v>99.728411104381649</v>
      </c>
      <c r="G97" s="14">
        <f>G95+10*G$27*LOG(G$28/G$26,10)</f>
        <v>112.67270091793284</v>
      </c>
      <c r="H97" s="16">
        <f>H95+10*H$27*LOG(H$28/H$26,10)</f>
        <v>120.69568187039806</v>
      </c>
    </row>
    <row r="98" spans="1:8" x14ac:dyDescent="0.2">
      <c r="A98" s="5" t="s">
        <v>39</v>
      </c>
      <c r="B98" s="56"/>
      <c r="C98" s="14"/>
      <c r="D98" s="31" t="s">
        <v>4</v>
      </c>
      <c r="E98" s="14">
        <f>-E94+E97</f>
        <v>-7.7870388305780693</v>
      </c>
      <c r="F98" s="14">
        <f>-F94+F97</f>
        <v>-3.2715888956183505</v>
      </c>
      <c r="G98" s="14">
        <f>-G94+G97</f>
        <v>9.6727009179328434</v>
      </c>
      <c r="H98" s="16">
        <f>-H94+H97</f>
        <v>17.695681870398062</v>
      </c>
    </row>
    <row r="99" spans="1:8" ht="12" thickBot="1" x14ac:dyDescent="0.25">
      <c r="A99" s="6" t="s">
        <v>43</v>
      </c>
      <c r="B99" s="57"/>
      <c r="C99" s="18"/>
      <c r="D99" s="34" t="s">
        <v>6</v>
      </c>
      <c r="E99" s="35">
        <f>IF(E98&lt;0,E$28*POWER(10,-E98/(10*E$29)),IF(E96&lt;0,E$26*POWER(10,-E96/(10*E$27)),0.3*POWER(10,E94/(10*E$25))/(4*PI()*$C$5)))</f>
        <v>194.22444805140941</v>
      </c>
      <c r="F99" s="35">
        <f>IF(F98&lt;0,F$28*POWER(10,-F98/(10*F$29)),IF(F96&lt;0,F$26*POWER(10,-F96/(10*F$27)),0.3*POWER(10,F94/(10*F$25))/(4*PI()*$C$5)))</f>
        <v>312.1292076777325</v>
      </c>
      <c r="G99" s="35">
        <f>IF(G98&lt;0,G$28*POWER(10,-G98/(10*G$29)),IF(G96&lt;0,G$26*POWER(10,-G96/(10*G$27)),0.3*POWER(10,G94/(10*G$25))/(4*PI()*$C$5)))</f>
        <v>462.21746611915722</v>
      </c>
      <c r="H99" s="36">
        <f>IF(H98&lt;0,H$28*POWER(10,-H98/(10*H$29)),IF(H96&lt;0,H$26*POWER(10,-H96/(10*H$27)),0.3*POWER(10,H94/(10*H$25))/(4*PI()*$C$5)))</f>
        <v>226.41454972942023</v>
      </c>
    </row>
    <row r="101" spans="1:8" x14ac:dyDescent="0.2">
      <c r="A101" s="45" t="s">
        <v>50</v>
      </c>
      <c r="B101" s="45" t="s">
        <v>75</v>
      </c>
    </row>
    <row r="102" spans="1:8" x14ac:dyDescent="0.2">
      <c r="A102" s="45" t="s">
        <v>52</v>
      </c>
      <c r="B102" s="45" t="s">
        <v>66</v>
      </c>
    </row>
    <row r="103" spans="1:8" s="45" customFormat="1" x14ac:dyDescent="0.2">
      <c r="B103" s="45" t="s">
        <v>0</v>
      </c>
      <c r="C103" s="46"/>
      <c r="D103" s="46"/>
      <c r="E103" s="46"/>
      <c r="F103" s="46"/>
      <c r="G103" s="46"/>
      <c r="H103" s="46"/>
    </row>
    <row r="104" spans="1:8" ht="12" thickBot="1" x14ac:dyDescent="0.25"/>
    <row r="105" spans="1:8" ht="12" thickBot="1" x14ac:dyDescent="0.25">
      <c r="A105" s="69" t="s">
        <v>8</v>
      </c>
      <c r="B105" s="70"/>
      <c r="C105" s="71">
        <v>5.76</v>
      </c>
      <c r="D105" s="71"/>
      <c r="E105" s="71" t="s">
        <v>9</v>
      </c>
      <c r="F105" s="71">
        <f>300000000/C105/10^9</f>
        <v>5.2083333333333336E-2</v>
      </c>
      <c r="G105" s="71"/>
      <c r="H105" s="72"/>
    </row>
    <row r="106" spans="1:8" x14ac:dyDescent="0.2">
      <c r="A106" s="3" t="s">
        <v>10</v>
      </c>
      <c r="B106" s="54"/>
      <c r="C106" s="9" t="s">
        <v>11</v>
      </c>
      <c r="D106" s="9" t="s">
        <v>12</v>
      </c>
      <c r="E106" s="10" t="s">
        <v>13</v>
      </c>
      <c r="F106" s="10" t="s">
        <v>14</v>
      </c>
      <c r="G106" s="11" t="s">
        <v>15</v>
      </c>
      <c r="H106" s="12" t="s">
        <v>16</v>
      </c>
    </row>
    <row r="107" spans="1:8" x14ac:dyDescent="0.2">
      <c r="A107" s="4" t="s">
        <v>72</v>
      </c>
      <c r="B107" s="55"/>
      <c r="C107" s="14"/>
      <c r="D107" s="31"/>
      <c r="E107" s="31"/>
      <c r="F107" s="31"/>
      <c r="G107" s="31"/>
      <c r="H107" s="15"/>
    </row>
    <row r="108" spans="1:8" x14ac:dyDescent="0.2">
      <c r="A108" s="5" t="s">
        <v>18</v>
      </c>
      <c r="B108" s="56"/>
      <c r="C108" s="13">
        <v>8.9999999999999993E-3</v>
      </c>
      <c r="D108" s="31" t="s">
        <v>5</v>
      </c>
      <c r="E108" s="14">
        <f>C108</f>
        <v>8.9999999999999993E-3</v>
      </c>
      <c r="F108" s="14">
        <f>E108</f>
        <v>8.9999999999999993E-3</v>
      </c>
      <c r="G108" s="14">
        <f>F108</f>
        <v>8.9999999999999993E-3</v>
      </c>
      <c r="H108" s="15">
        <f>G108</f>
        <v>8.9999999999999993E-3</v>
      </c>
    </row>
    <row r="109" spans="1:8" x14ac:dyDescent="0.2">
      <c r="A109" s="5" t="s">
        <v>19</v>
      </c>
      <c r="B109" s="56"/>
      <c r="C109" s="13">
        <v>42</v>
      </c>
      <c r="D109" s="31" t="s">
        <v>2</v>
      </c>
      <c r="E109" s="14">
        <f>$C109</f>
        <v>42</v>
      </c>
      <c r="F109" s="14">
        <f>$C109</f>
        <v>42</v>
      </c>
      <c r="G109" s="14">
        <f>$C109</f>
        <v>42</v>
      </c>
      <c r="H109" s="16">
        <f>$C109</f>
        <v>42</v>
      </c>
    </row>
    <row r="110" spans="1:8" x14ac:dyDescent="0.2">
      <c r="A110" s="5" t="s">
        <v>20</v>
      </c>
      <c r="B110" s="56"/>
      <c r="C110" s="13">
        <v>0</v>
      </c>
      <c r="D110" s="31" t="s">
        <v>4</v>
      </c>
      <c r="E110" s="14">
        <f>$C110</f>
        <v>0</v>
      </c>
      <c r="F110" s="14">
        <f t="shared" ref="F110:H113" si="16">$C110</f>
        <v>0</v>
      </c>
      <c r="G110" s="14">
        <f t="shared" si="16"/>
        <v>0</v>
      </c>
      <c r="H110" s="16">
        <f t="shared" si="16"/>
        <v>0</v>
      </c>
    </row>
    <row r="111" spans="1:8" x14ac:dyDescent="0.2">
      <c r="A111" s="5" t="s">
        <v>21</v>
      </c>
      <c r="B111" s="56"/>
      <c r="C111" s="13">
        <v>15</v>
      </c>
      <c r="D111" s="31" t="s">
        <v>4</v>
      </c>
      <c r="E111" s="14">
        <f>$C111</f>
        <v>15</v>
      </c>
      <c r="F111" s="14">
        <f t="shared" si="16"/>
        <v>15</v>
      </c>
      <c r="G111" s="14">
        <f t="shared" si="16"/>
        <v>15</v>
      </c>
      <c r="H111" s="16">
        <f t="shared" si="16"/>
        <v>15</v>
      </c>
    </row>
    <row r="112" spans="1:8" x14ac:dyDescent="0.2">
      <c r="A112" s="5" t="s">
        <v>22</v>
      </c>
      <c r="B112" s="56" t="s">
        <v>48</v>
      </c>
      <c r="C112" s="17">
        <v>33</v>
      </c>
      <c r="D112" s="31" t="s">
        <v>3</v>
      </c>
      <c r="E112" s="14">
        <f>$C112</f>
        <v>33</v>
      </c>
      <c r="F112" s="14">
        <f t="shared" si="16"/>
        <v>33</v>
      </c>
      <c r="G112" s="14">
        <f t="shared" si="16"/>
        <v>33</v>
      </c>
      <c r="H112" s="16">
        <f t="shared" si="16"/>
        <v>33</v>
      </c>
    </row>
    <row r="113" spans="1:9" x14ac:dyDescent="0.2">
      <c r="A113" s="100" t="s">
        <v>79</v>
      </c>
      <c r="B113" s="101"/>
      <c r="C113" s="17">
        <v>1</v>
      </c>
      <c r="D113" s="31" t="s">
        <v>3</v>
      </c>
      <c r="E113" s="14">
        <f>$C113</f>
        <v>1</v>
      </c>
      <c r="F113" s="14">
        <f t="shared" si="16"/>
        <v>1</v>
      </c>
      <c r="G113" s="14">
        <f t="shared" si="16"/>
        <v>1</v>
      </c>
      <c r="H113" s="16">
        <f t="shared" si="16"/>
        <v>1</v>
      </c>
    </row>
    <row r="114" spans="1:9" ht="12" thickBot="1" x14ac:dyDescent="0.25">
      <c r="A114" s="6" t="s">
        <v>46</v>
      </c>
      <c r="B114" s="57" t="s">
        <v>47</v>
      </c>
      <c r="C114" s="18"/>
      <c r="D114" s="34" t="s">
        <v>2</v>
      </c>
      <c r="E114" s="18">
        <f>E109-E110-E111-E112-E113</f>
        <v>-7</v>
      </c>
      <c r="F114" s="18">
        <f t="shared" ref="F114:H114" si="17">F109-F110-F111-F112-F113</f>
        <v>-7</v>
      </c>
      <c r="G114" s="18">
        <f t="shared" si="17"/>
        <v>-7</v>
      </c>
      <c r="H114" s="19">
        <f t="shared" si="17"/>
        <v>-7</v>
      </c>
    </row>
    <row r="115" spans="1:9" s="82" customFormat="1" ht="12" thickBot="1" x14ac:dyDescent="0.25">
      <c r="A115" s="75"/>
      <c r="B115" s="75"/>
      <c r="C115" s="78"/>
      <c r="D115" s="79"/>
      <c r="E115" s="20"/>
      <c r="F115" s="20"/>
      <c r="G115" s="20"/>
      <c r="H115" s="79"/>
    </row>
    <row r="116" spans="1:9" x14ac:dyDescent="0.2">
      <c r="A116" s="7" t="s">
        <v>74</v>
      </c>
      <c r="B116" s="58"/>
      <c r="C116" s="21"/>
      <c r="D116" s="40"/>
      <c r="E116" s="21"/>
      <c r="F116" s="21"/>
      <c r="G116" s="21"/>
      <c r="H116" s="41"/>
    </row>
    <row r="117" spans="1:9" x14ac:dyDescent="0.2">
      <c r="A117" s="4" t="s">
        <v>25</v>
      </c>
      <c r="B117" s="55"/>
      <c r="C117" s="22">
        <v>20</v>
      </c>
      <c r="D117" s="31" t="s">
        <v>5</v>
      </c>
      <c r="E117" s="14">
        <f t="shared" ref="E117:H119" si="18">$C117</f>
        <v>20</v>
      </c>
      <c r="F117" s="14">
        <f t="shared" si="18"/>
        <v>20</v>
      </c>
      <c r="G117" s="14">
        <f t="shared" si="18"/>
        <v>20</v>
      </c>
      <c r="H117" s="16">
        <f t="shared" si="18"/>
        <v>20</v>
      </c>
    </row>
    <row r="118" spans="1:9" x14ac:dyDescent="0.2">
      <c r="A118" s="5" t="s">
        <v>26</v>
      </c>
      <c r="B118" s="56"/>
      <c r="C118" s="22">
        <v>-88</v>
      </c>
      <c r="D118" s="31" t="s">
        <v>2</v>
      </c>
      <c r="E118" s="14">
        <f t="shared" si="18"/>
        <v>-88</v>
      </c>
      <c r="F118" s="14">
        <f t="shared" si="18"/>
        <v>-88</v>
      </c>
      <c r="G118" s="14">
        <f t="shared" si="18"/>
        <v>-88</v>
      </c>
      <c r="H118" s="16">
        <f t="shared" si="18"/>
        <v>-88</v>
      </c>
    </row>
    <row r="119" spans="1:9" x14ac:dyDescent="0.2">
      <c r="A119" s="5" t="s">
        <v>27</v>
      </c>
      <c r="B119" s="56"/>
      <c r="C119" s="22">
        <v>0</v>
      </c>
      <c r="D119" s="31" t="s">
        <v>3</v>
      </c>
      <c r="E119" s="14">
        <f t="shared" si="18"/>
        <v>0</v>
      </c>
      <c r="F119" s="14">
        <f t="shared" si="18"/>
        <v>0</v>
      </c>
      <c r="G119" s="14">
        <f t="shared" si="18"/>
        <v>0</v>
      </c>
      <c r="H119" s="16">
        <f t="shared" si="18"/>
        <v>0</v>
      </c>
    </row>
    <row r="120" spans="1:9" ht="12" thickBot="1" x14ac:dyDescent="0.25">
      <c r="A120" s="6" t="s">
        <v>28</v>
      </c>
      <c r="B120" s="57"/>
      <c r="C120" s="42"/>
      <c r="D120" s="34" t="s">
        <v>2</v>
      </c>
      <c r="E120" s="18">
        <f>E118-E119</f>
        <v>-88</v>
      </c>
      <c r="F120" s="18">
        <f t="shared" ref="F120:H120" si="19">F118-F119</f>
        <v>-88</v>
      </c>
      <c r="G120" s="18">
        <f t="shared" si="19"/>
        <v>-88</v>
      </c>
      <c r="H120" s="19">
        <f t="shared" si="19"/>
        <v>-88</v>
      </c>
    </row>
    <row r="121" spans="1:9" s="82" customFormat="1" ht="12" thickBot="1" x14ac:dyDescent="0.25">
      <c r="A121" s="73"/>
      <c r="B121" s="73"/>
      <c r="C121" s="80"/>
      <c r="D121" s="81"/>
      <c r="E121" s="49"/>
      <c r="F121" s="49"/>
      <c r="G121" s="49"/>
      <c r="H121" s="49"/>
    </row>
    <row r="122" spans="1:9" ht="12" thickBot="1" x14ac:dyDescent="0.25">
      <c r="A122" s="61" t="s">
        <v>7</v>
      </c>
      <c r="B122" s="62" t="s">
        <v>49</v>
      </c>
      <c r="C122" s="63"/>
      <c r="D122" s="64" t="s">
        <v>4</v>
      </c>
      <c r="E122" s="65">
        <v>0</v>
      </c>
      <c r="F122" s="65">
        <v>0</v>
      </c>
      <c r="G122" s="65">
        <v>0</v>
      </c>
      <c r="H122" s="66">
        <v>0</v>
      </c>
      <c r="I122" s="53"/>
    </row>
    <row r="123" spans="1:9" s="82" customFormat="1" ht="12" thickBot="1" x14ac:dyDescent="0.25">
      <c r="A123" s="75"/>
      <c r="B123" s="75"/>
      <c r="C123" s="20"/>
      <c r="D123" s="79"/>
      <c r="E123" s="20"/>
      <c r="F123" s="20"/>
      <c r="G123" s="20"/>
      <c r="H123" s="79"/>
    </row>
    <row r="124" spans="1:9" x14ac:dyDescent="0.2">
      <c r="A124" s="7" t="s">
        <v>29</v>
      </c>
      <c r="B124" s="58"/>
      <c r="C124" s="25"/>
      <c r="D124" s="43"/>
      <c r="E124" s="25"/>
      <c r="F124" s="25"/>
      <c r="G124" s="25"/>
      <c r="H124" s="41"/>
    </row>
    <row r="125" spans="1:9" x14ac:dyDescent="0.2">
      <c r="A125" s="5" t="s">
        <v>30</v>
      </c>
      <c r="B125" s="56"/>
      <c r="C125" s="26"/>
      <c r="D125" s="30"/>
      <c r="E125" s="23">
        <v>2</v>
      </c>
      <c r="F125" s="23">
        <v>2</v>
      </c>
      <c r="G125" s="23">
        <v>2</v>
      </c>
      <c r="H125" s="24">
        <v>2</v>
      </c>
    </row>
    <row r="126" spans="1:9" x14ac:dyDescent="0.2">
      <c r="A126" s="5" t="s">
        <v>31</v>
      </c>
      <c r="B126" s="56"/>
      <c r="C126" s="26"/>
      <c r="D126" s="30"/>
      <c r="E126" s="14">
        <v>64</v>
      </c>
      <c r="F126" s="14">
        <v>128</v>
      </c>
      <c r="G126" s="14">
        <v>256</v>
      </c>
      <c r="H126" s="16">
        <v>15</v>
      </c>
    </row>
    <row r="127" spans="1:9" x14ac:dyDescent="0.2">
      <c r="A127" s="5" t="s">
        <v>32</v>
      </c>
      <c r="B127" s="56"/>
      <c r="C127" s="26"/>
      <c r="D127" s="30"/>
      <c r="E127" s="23">
        <v>3.8</v>
      </c>
      <c r="F127" s="23">
        <v>3.3</v>
      </c>
      <c r="G127" s="23">
        <v>2.8</v>
      </c>
      <c r="H127" s="24">
        <v>2.7</v>
      </c>
    </row>
    <row r="128" spans="1:9" x14ac:dyDescent="0.2">
      <c r="A128" s="5" t="s">
        <v>33</v>
      </c>
      <c r="B128" s="56"/>
      <c r="C128" s="26"/>
      <c r="D128" s="30"/>
      <c r="E128" s="14">
        <v>128</v>
      </c>
      <c r="F128" s="14">
        <v>256</v>
      </c>
      <c r="G128" s="14">
        <v>1024</v>
      </c>
      <c r="H128" s="16">
        <v>1024</v>
      </c>
    </row>
    <row r="129" spans="1:8" ht="12" thickBot="1" x14ac:dyDescent="0.25">
      <c r="A129" s="8" t="s">
        <v>34</v>
      </c>
      <c r="B129" s="60"/>
      <c r="C129" s="18"/>
      <c r="D129" s="34"/>
      <c r="E129" s="27">
        <v>4.3</v>
      </c>
      <c r="F129" s="27">
        <v>3.8</v>
      </c>
      <c r="G129" s="27">
        <v>3.3</v>
      </c>
      <c r="H129" s="28">
        <v>2.7</v>
      </c>
    </row>
    <row r="130" spans="1:8" ht="12" thickBot="1" x14ac:dyDescent="0.25">
      <c r="A130" s="2"/>
      <c r="B130" s="2"/>
      <c r="C130" s="38"/>
      <c r="D130" s="38"/>
      <c r="E130" s="38"/>
      <c r="F130" s="38"/>
      <c r="G130" s="38"/>
      <c r="H130" s="38"/>
    </row>
    <row r="131" spans="1:8" x14ac:dyDescent="0.2">
      <c r="A131" s="7" t="s">
        <v>35</v>
      </c>
      <c r="B131" s="58"/>
      <c r="C131" s="21"/>
      <c r="D131" s="40"/>
      <c r="E131" s="21"/>
      <c r="F131" s="21"/>
      <c r="G131" s="21"/>
      <c r="H131" s="41"/>
    </row>
    <row r="132" spans="1:8" x14ac:dyDescent="0.2">
      <c r="A132" s="5" t="s">
        <v>36</v>
      </c>
      <c r="B132" s="56"/>
      <c r="C132" s="13">
        <v>6</v>
      </c>
      <c r="D132" s="31" t="s">
        <v>4</v>
      </c>
      <c r="E132" s="14">
        <f>$C$32</f>
        <v>6</v>
      </c>
      <c r="F132" s="14">
        <f>$C$32</f>
        <v>6</v>
      </c>
      <c r="G132" s="14">
        <f>$C$32</f>
        <v>6</v>
      </c>
      <c r="H132" s="16">
        <f>$C$32</f>
        <v>6</v>
      </c>
    </row>
    <row r="133" spans="1:8" ht="12.75" x14ac:dyDescent="0.2">
      <c r="A133" s="4" t="s">
        <v>81</v>
      </c>
      <c r="B133" s="106"/>
      <c r="C133" s="107"/>
      <c r="D133" s="108" t="s">
        <v>24</v>
      </c>
      <c r="E133" s="26">
        <f>E120-E132</f>
        <v>-94</v>
      </c>
      <c r="F133" s="26">
        <f t="shared" ref="F133:H133" si="20">F120-F132</f>
        <v>-94</v>
      </c>
      <c r="G133" s="26">
        <f t="shared" si="20"/>
        <v>-94</v>
      </c>
      <c r="H133" s="26">
        <f t="shared" si="20"/>
        <v>-94</v>
      </c>
    </row>
    <row r="134" spans="1:8" x14ac:dyDescent="0.2">
      <c r="A134" s="5" t="s">
        <v>85</v>
      </c>
      <c r="B134" s="109"/>
      <c r="C134" s="110"/>
      <c r="D134" s="14"/>
      <c r="E134" s="14"/>
      <c r="F134" s="14"/>
      <c r="G134" s="16"/>
      <c r="H134" s="16"/>
    </row>
    <row r="135" spans="1:8" x14ac:dyDescent="0.2">
      <c r="A135" s="111" t="s">
        <v>82</v>
      </c>
      <c r="B135" s="112"/>
      <c r="C135" s="1"/>
      <c r="D135" s="110" t="s">
        <v>24</v>
      </c>
      <c r="E135" s="14">
        <f>E133-E112</f>
        <v>-127</v>
      </c>
      <c r="F135" s="14">
        <f t="shared" ref="F135:H135" si="21">F133-F112</f>
        <v>-127</v>
      </c>
      <c r="G135" s="16">
        <f t="shared" si="21"/>
        <v>-127</v>
      </c>
      <c r="H135" s="16">
        <f t="shared" si="21"/>
        <v>-127</v>
      </c>
    </row>
    <row r="136" spans="1:8" x14ac:dyDescent="0.2">
      <c r="A136" s="4" t="s">
        <v>37</v>
      </c>
      <c r="B136" s="55"/>
      <c r="C136" s="14"/>
      <c r="D136" s="30" t="s">
        <v>4</v>
      </c>
      <c r="E136" s="26">
        <f>-E135+E114</f>
        <v>120</v>
      </c>
      <c r="F136" s="26">
        <f t="shared" ref="F136:H136" si="22">-F135+F114</f>
        <v>120</v>
      </c>
      <c r="G136" s="26">
        <f t="shared" si="22"/>
        <v>120</v>
      </c>
      <c r="H136" s="29">
        <f t="shared" si="22"/>
        <v>120</v>
      </c>
    </row>
    <row r="137" spans="1:8" x14ac:dyDescent="0.2">
      <c r="A137" s="5" t="s">
        <v>38</v>
      </c>
      <c r="B137" s="56"/>
      <c r="C137" s="14"/>
      <c r="D137" s="31" t="s">
        <v>4</v>
      </c>
      <c r="E137" s="14">
        <f>-10*E125*LOG(0.3/(4*PI()*E126*$C$5),10)</f>
        <v>83.773821334190643</v>
      </c>
      <c r="F137" s="14">
        <f>-10*F125*LOG(0.3/(4*PI()*F126*$C$5),10)</f>
        <v>89.794421247470268</v>
      </c>
      <c r="G137" s="14">
        <f>-10*G125*LOG(0.3/(4*PI()*G126*$C$5),10)</f>
        <v>95.815021160749893</v>
      </c>
      <c r="H137" s="16">
        <f>-10*H125*LOG(0.3/(4*PI()*H126*$C$5),10)</f>
        <v>71.172047035626534</v>
      </c>
    </row>
    <row r="138" spans="1:8" x14ac:dyDescent="0.2">
      <c r="A138" s="5" t="s">
        <v>39</v>
      </c>
      <c r="B138" s="56"/>
      <c r="C138" s="14"/>
      <c r="D138" s="31" t="s">
        <v>4</v>
      </c>
      <c r="E138" s="14">
        <f>-E136+E137</f>
        <v>-36.226178665809357</v>
      </c>
      <c r="F138" s="14">
        <f>-F136+F137</f>
        <v>-30.205578752529732</v>
      </c>
      <c r="G138" s="14">
        <f>-G136+G137</f>
        <v>-24.184978839250107</v>
      </c>
      <c r="H138" s="16">
        <f>-H136+H137</f>
        <v>-48.827952964373466</v>
      </c>
    </row>
    <row r="139" spans="1:8" x14ac:dyDescent="0.2">
      <c r="A139" s="5" t="s">
        <v>40</v>
      </c>
      <c r="B139" s="56"/>
      <c r="C139" s="14"/>
      <c r="D139" s="31" t="s">
        <v>4</v>
      </c>
      <c r="E139" s="14">
        <f>E137+10*E127*LOG(E128/E126,10)</f>
        <v>95.212961169421931</v>
      </c>
      <c r="F139" s="14">
        <f>F137+10*F127*LOG(F128/F126,10)</f>
        <v>99.728411104381649</v>
      </c>
      <c r="G139" s="14">
        <f>G137+10*G127*LOG(G128/G126,10)</f>
        <v>112.67270091793284</v>
      </c>
      <c r="H139" s="16">
        <f>H137+10*H127*LOG(H128/H126,10)</f>
        <v>120.69568187039806</v>
      </c>
    </row>
    <row r="140" spans="1:8" x14ac:dyDescent="0.2">
      <c r="A140" s="5" t="s">
        <v>39</v>
      </c>
      <c r="B140" s="56"/>
      <c r="C140" s="14"/>
      <c r="D140" s="31" t="s">
        <v>4</v>
      </c>
      <c r="E140" s="14">
        <f>-E136+E139</f>
        <v>-24.787038830578069</v>
      </c>
      <c r="F140" s="14">
        <f>-F136+F139</f>
        <v>-20.271588895618351</v>
      </c>
      <c r="G140" s="14">
        <f>-G136+G139</f>
        <v>-7.3272990820671566</v>
      </c>
      <c r="H140" s="16">
        <f>-H136+H139</f>
        <v>0.69568187039806162</v>
      </c>
    </row>
    <row r="141" spans="1:8" x14ac:dyDescent="0.2">
      <c r="A141" s="4" t="s">
        <v>43</v>
      </c>
      <c r="B141" s="55"/>
      <c r="C141" s="26"/>
      <c r="D141" s="30" t="s">
        <v>6</v>
      </c>
      <c r="E141" s="32">
        <f>IF(E140&lt;0,E$28*POWER(10,-E140/(10*E$29)),IF(E138&lt;0,E$26*POWER(10,-E138/(10*E$27)),0.3*POWER(10,E136/(10*E$25))/(4*PI()*$C$5)))</f>
        <v>482.67269706716593</v>
      </c>
      <c r="F141" s="32">
        <f>IF(F140&lt;0,F$28*POWER(10,-F140/(10*F$29)),IF(F138&lt;0,F$26*POWER(10,-F138/(10*F$27)),0.3*POWER(10,F136/(10*F$25))/(4*PI()*$C$5)))</f>
        <v>874.38526629566161</v>
      </c>
      <c r="G141" s="32">
        <f>IF(G140&lt;0,G$28*POWER(10,-G140/(10*G$29)),IF(G138&lt;0,G$26*POWER(10,-G138/(10*G$27)),0.3*POWER(10,G136/(10*G$25))/(4*PI()*$C$5)))</f>
        <v>1707.4159053869266</v>
      </c>
      <c r="H141" s="33">
        <f>IF(H140&lt;0,H$28*POWER(10,-H140/(10*H$29)),IF(H138&lt;0,H$26*POWER(10,-H138/(10*H$27)),0.3*POWER(10,H136/(10*H$25))/(4*PI()*$C$5)))</f>
        <v>965.01477214677766</v>
      </c>
    </row>
    <row r="142" spans="1:8" x14ac:dyDescent="0.2">
      <c r="A142" s="5" t="s">
        <v>44</v>
      </c>
      <c r="B142" s="56"/>
      <c r="C142" s="14"/>
      <c r="D142" s="31"/>
      <c r="E142" s="14"/>
      <c r="F142" s="14"/>
      <c r="G142" s="14"/>
      <c r="H142" s="16"/>
    </row>
    <row r="143" spans="1:8" x14ac:dyDescent="0.2">
      <c r="A143" s="5" t="s">
        <v>41</v>
      </c>
      <c r="B143" s="56"/>
      <c r="C143" s="17">
        <v>20</v>
      </c>
      <c r="D143" s="31" t="s">
        <v>4</v>
      </c>
      <c r="E143" s="14">
        <f>$C143</f>
        <v>20</v>
      </c>
      <c r="F143" s="14">
        <f>$C143</f>
        <v>20</v>
      </c>
      <c r="G143" s="14">
        <f>$C143</f>
        <v>20</v>
      </c>
      <c r="H143" s="16">
        <f>$C143</f>
        <v>20</v>
      </c>
    </row>
    <row r="144" spans="1:8" x14ac:dyDescent="0.2">
      <c r="A144" s="4" t="s">
        <v>37</v>
      </c>
      <c r="B144" s="55"/>
      <c r="C144" s="44"/>
      <c r="D144" s="30" t="s">
        <v>4</v>
      </c>
      <c r="E144" s="26">
        <f>E136-E143</f>
        <v>100</v>
      </c>
      <c r="F144" s="26">
        <f t="shared" ref="F144:H144" si="23">F136-F143</f>
        <v>100</v>
      </c>
      <c r="G144" s="26">
        <f t="shared" si="23"/>
        <v>100</v>
      </c>
      <c r="H144" s="29">
        <f t="shared" si="23"/>
        <v>100</v>
      </c>
    </row>
    <row r="145" spans="1:8" x14ac:dyDescent="0.2">
      <c r="A145" s="5" t="s">
        <v>38</v>
      </c>
      <c r="B145" s="56"/>
      <c r="C145" s="14"/>
      <c r="D145" s="31" t="s">
        <v>4</v>
      </c>
      <c r="E145" s="14">
        <f>-10*E$25*LOG(0.3/(4*PI()*E$26*$C$5),10)</f>
        <v>83.773821334190643</v>
      </c>
      <c r="F145" s="14">
        <f>-10*F$25*LOG(0.3/(4*PI()*F$26*$C$5),10)</f>
        <v>89.794421247470268</v>
      </c>
      <c r="G145" s="14">
        <f>-10*G$25*LOG(0.3/(4*PI()*G$26*$C$5),10)</f>
        <v>95.815021160749893</v>
      </c>
      <c r="H145" s="16">
        <f>-10*H$25*LOG(0.3/(4*PI()*H$26*$C$5),10)</f>
        <v>71.172047035626534</v>
      </c>
    </row>
    <row r="146" spans="1:8" x14ac:dyDescent="0.2">
      <c r="A146" s="5" t="s">
        <v>39</v>
      </c>
      <c r="B146" s="56"/>
      <c r="C146" s="14"/>
      <c r="D146" s="31" t="s">
        <v>4</v>
      </c>
      <c r="E146" s="14">
        <f>-E144+E145</f>
        <v>-16.226178665809357</v>
      </c>
      <c r="F146" s="14">
        <f>-F144+F145</f>
        <v>-10.205578752529732</v>
      </c>
      <c r="G146" s="14">
        <f>-G144+G145</f>
        <v>-4.1849788392501068</v>
      </c>
      <c r="H146" s="16">
        <f>-H144+H145</f>
        <v>-28.827952964373466</v>
      </c>
    </row>
    <row r="147" spans="1:8" x14ac:dyDescent="0.2">
      <c r="A147" s="5" t="s">
        <v>40</v>
      </c>
      <c r="B147" s="56"/>
      <c r="C147" s="14"/>
      <c r="D147" s="31" t="s">
        <v>4</v>
      </c>
      <c r="E147" s="14">
        <f>E145+10*E$27*LOG(E$28/E$26,10)</f>
        <v>95.212961169421931</v>
      </c>
      <c r="F147" s="14">
        <f>F145+10*F$27*LOG(F$28/F$26,10)</f>
        <v>99.728411104381649</v>
      </c>
      <c r="G147" s="14">
        <f>G145+10*G$27*LOG(G$28/G$26,10)</f>
        <v>112.67270091793284</v>
      </c>
      <c r="H147" s="16">
        <f>H145+10*H$27*LOG(H$28/H$26,10)</f>
        <v>120.69568187039806</v>
      </c>
    </row>
    <row r="148" spans="1:8" x14ac:dyDescent="0.2">
      <c r="A148" s="5" t="s">
        <v>39</v>
      </c>
      <c r="B148" s="56"/>
      <c r="C148" s="14"/>
      <c r="D148" s="31" t="s">
        <v>4</v>
      </c>
      <c r="E148" s="14">
        <f>-E144+E147</f>
        <v>-4.7870388305780693</v>
      </c>
      <c r="F148" s="14">
        <f>-F144+F147</f>
        <v>-0.27158889561835053</v>
      </c>
      <c r="G148" s="14">
        <f>-G144+G147</f>
        <v>12.672700917932843</v>
      </c>
      <c r="H148" s="16">
        <f>-H144+H147</f>
        <v>20.695681870398062</v>
      </c>
    </row>
    <row r="149" spans="1:8" ht="12" thickBot="1" x14ac:dyDescent="0.25">
      <c r="A149" s="6" t="s">
        <v>43</v>
      </c>
      <c r="B149" s="57"/>
      <c r="C149" s="18"/>
      <c r="D149" s="34" t="s">
        <v>6</v>
      </c>
      <c r="E149" s="35">
        <f>IF(E148&lt;0,E$28*POWER(10,-E148/(10*E$29)),IF(E146&lt;0,E$26*POWER(10,-E146/(10*E$27)),0.3*POWER(10,E144/(10*E$25))/(4*PI()*$C$5)))</f>
        <v>165.40036137271474</v>
      </c>
      <c r="F149" s="35">
        <f>IF(F148&lt;0,F$28*POWER(10,-F148/(10*F$29)),IF(F146&lt;0,F$26*POWER(10,-F146/(10*F$27)),0.3*POWER(10,F144/(10*F$25))/(4*PI()*$C$5)))</f>
        <v>260.24778478802767</v>
      </c>
      <c r="G149" s="35">
        <f>IF(G148&lt;0,G$28*POWER(10,-G148/(10*G$29)),IF(G146&lt;0,G$26*POWER(10,-G146/(10*G$27)),0.3*POWER(10,G144/(10*G$25))/(4*PI()*$C$5)))</f>
        <v>361.16320245707612</v>
      </c>
      <c r="H149" s="36">
        <f>IF(H148&lt;0,H$28*POWER(10,-H148/(10*H$29)),IF(H146&lt;0,H$26*POWER(10,-H146/(10*H$27)),0.3*POWER(10,H144/(10*H$25))/(4*PI()*$C$5)))</f>
        <v>175.30456308609007</v>
      </c>
    </row>
    <row r="151" spans="1:8" x14ac:dyDescent="0.2">
      <c r="A151" s="45" t="s">
        <v>50</v>
      </c>
      <c r="B151" s="45" t="s">
        <v>57</v>
      </c>
    </row>
    <row r="152" spans="1:8" x14ac:dyDescent="0.2">
      <c r="A152" s="45" t="s">
        <v>52</v>
      </c>
      <c r="B152" s="45" t="s">
        <v>66</v>
      </c>
    </row>
    <row r="153" spans="1:8" x14ac:dyDescent="0.2">
      <c r="A153" s="45"/>
      <c r="B153" s="45" t="s">
        <v>0</v>
      </c>
    </row>
    <row r="154" spans="1:8" ht="12" thickBot="1" x14ac:dyDescent="0.25"/>
    <row r="155" spans="1:8" ht="12" thickBot="1" x14ac:dyDescent="0.25">
      <c r="A155" s="69" t="s">
        <v>8</v>
      </c>
      <c r="B155" s="70"/>
      <c r="C155" s="71">
        <v>5.76</v>
      </c>
      <c r="D155" s="71"/>
      <c r="E155" s="71" t="s">
        <v>9</v>
      </c>
      <c r="F155" s="71">
        <f>300000000/C155/10^9</f>
        <v>5.2083333333333336E-2</v>
      </c>
      <c r="G155" s="71"/>
      <c r="H155" s="72"/>
    </row>
    <row r="156" spans="1:8" x14ac:dyDescent="0.2">
      <c r="A156" s="3" t="s">
        <v>10</v>
      </c>
      <c r="B156" s="54"/>
      <c r="C156" s="9" t="s">
        <v>11</v>
      </c>
      <c r="D156" s="9" t="s">
        <v>12</v>
      </c>
      <c r="E156" s="10" t="s">
        <v>13</v>
      </c>
      <c r="F156" s="10" t="s">
        <v>14</v>
      </c>
      <c r="G156" s="11" t="s">
        <v>15</v>
      </c>
      <c r="H156" s="12" t="s">
        <v>16</v>
      </c>
    </row>
    <row r="157" spans="1:8" x14ac:dyDescent="0.2">
      <c r="A157" s="4" t="s">
        <v>73</v>
      </c>
      <c r="B157" s="55"/>
      <c r="C157" s="14"/>
      <c r="D157" s="31"/>
      <c r="E157" s="31"/>
      <c r="F157" s="31"/>
      <c r="G157" s="31"/>
      <c r="H157" s="15"/>
    </row>
    <row r="158" spans="1:8" x14ac:dyDescent="0.2">
      <c r="A158" s="5" t="s">
        <v>18</v>
      </c>
      <c r="B158" s="56"/>
      <c r="C158" s="13">
        <v>2.7000000000000001E-3</v>
      </c>
      <c r="D158" s="31" t="s">
        <v>5</v>
      </c>
      <c r="E158" s="51">
        <f>C158</f>
        <v>2.7000000000000001E-3</v>
      </c>
      <c r="F158" s="51">
        <f>E158</f>
        <v>2.7000000000000001E-3</v>
      </c>
      <c r="G158" s="51">
        <f>F158</f>
        <v>2.7000000000000001E-3</v>
      </c>
      <c r="H158" s="15">
        <f>G158</f>
        <v>2.7000000000000001E-3</v>
      </c>
    </row>
    <row r="159" spans="1:8" x14ac:dyDescent="0.2">
      <c r="A159" s="5" t="s">
        <v>19</v>
      </c>
      <c r="B159" s="56"/>
      <c r="C159" s="13">
        <v>43</v>
      </c>
      <c r="D159" s="31" t="s">
        <v>2</v>
      </c>
      <c r="E159" s="14">
        <f>$C159</f>
        <v>43</v>
      </c>
      <c r="F159" s="14">
        <f>$C159</f>
        <v>43</v>
      </c>
      <c r="G159" s="14">
        <f>$C159</f>
        <v>43</v>
      </c>
      <c r="H159" s="16">
        <f>$C159</f>
        <v>43</v>
      </c>
    </row>
    <row r="160" spans="1:8" x14ac:dyDescent="0.2">
      <c r="A160" s="5" t="s">
        <v>20</v>
      </c>
      <c r="B160" s="56"/>
      <c r="C160" s="13">
        <v>0</v>
      </c>
      <c r="D160" s="31" t="s">
        <v>4</v>
      </c>
      <c r="E160" s="14">
        <f>$C160</f>
        <v>0</v>
      </c>
      <c r="F160" s="14">
        <f t="shared" ref="F160:H163" si="24">$C160</f>
        <v>0</v>
      </c>
      <c r="G160" s="14">
        <f t="shared" si="24"/>
        <v>0</v>
      </c>
      <c r="H160" s="16">
        <f t="shared" si="24"/>
        <v>0</v>
      </c>
    </row>
    <row r="161" spans="1:9" x14ac:dyDescent="0.2">
      <c r="A161" s="5" t="s">
        <v>21</v>
      </c>
      <c r="B161" s="56"/>
      <c r="C161" s="13">
        <v>15</v>
      </c>
      <c r="D161" s="31" t="s">
        <v>4</v>
      </c>
      <c r="E161" s="14">
        <f>$C161</f>
        <v>15</v>
      </c>
      <c r="F161" s="14">
        <f t="shared" si="24"/>
        <v>15</v>
      </c>
      <c r="G161" s="14">
        <f t="shared" si="24"/>
        <v>15</v>
      </c>
      <c r="H161" s="16">
        <f t="shared" si="24"/>
        <v>15</v>
      </c>
    </row>
    <row r="162" spans="1:9" x14ac:dyDescent="0.2">
      <c r="A162" s="5" t="s">
        <v>22</v>
      </c>
      <c r="B162" s="56" t="s">
        <v>48</v>
      </c>
      <c r="C162" s="17">
        <v>27</v>
      </c>
      <c r="D162" s="31" t="s">
        <v>3</v>
      </c>
      <c r="E162" s="14">
        <f>$C162</f>
        <v>27</v>
      </c>
      <c r="F162" s="14">
        <f t="shared" si="24"/>
        <v>27</v>
      </c>
      <c r="G162" s="14">
        <f t="shared" si="24"/>
        <v>27</v>
      </c>
      <c r="H162" s="16">
        <f t="shared" si="24"/>
        <v>27</v>
      </c>
    </row>
    <row r="163" spans="1:9" x14ac:dyDescent="0.2">
      <c r="A163" s="100" t="s">
        <v>79</v>
      </c>
      <c r="B163" s="101"/>
      <c r="C163" s="17">
        <v>1</v>
      </c>
      <c r="D163" s="31" t="s">
        <v>3</v>
      </c>
      <c r="E163" s="14">
        <f>$C163</f>
        <v>1</v>
      </c>
      <c r="F163" s="14">
        <f t="shared" si="24"/>
        <v>1</v>
      </c>
      <c r="G163" s="14">
        <f t="shared" si="24"/>
        <v>1</v>
      </c>
      <c r="H163" s="16">
        <f t="shared" si="24"/>
        <v>1</v>
      </c>
    </row>
    <row r="164" spans="1:9" ht="12" thickBot="1" x14ac:dyDescent="0.25">
      <c r="A164" s="6" t="s">
        <v>46</v>
      </c>
      <c r="B164" s="57" t="s">
        <v>47</v>
      </c>
      <c r="C164" s="18"/>
      <c r="D164" s="34" t="s">
        <v>2</v>
      </c>
      <c r="E164" s="18">
        <f>E159-E160-E161-E162-E163</f>
        <v>0</v>
      </c>
      <c r="F164" s="18">
        <f t="shared" ref="F164:H164" si="25">F159-F160-F161-F162-F163</f>
        <v>0</v>
      </c>
      <c r="G164" s="18">
        <f t="shared" si="25"/>
        <v>0</v>
      </c>
      <c r="H164" s="19">
        <f t="shared" si="25"/>
        <v>0</v>
      </c>
    </row>
    <row r="165" spans="1:9" s="82" customFormat="1" ht="12" thickBot="1" x14ac:dyDescent="0.25">
      <c r="A165" s="75"/>
      <c r="B165" s="75"/>
      <c r="C165" s="78"/>
      <c r="D165" s="79"/>
      <c r="E165" s="20"/>
      <c r="F165" s="20"/>
      <c r="G165" s="20"/>
      <c r="H165" s="79"/>
    </row>
    <row r="166" spans="1:9" x14ac:dyDescent="0.2">
      <c r="A166" s="7" t="s">
        <v>74</v>
      </c>
      <c r="B166" s="58"/>
      <c r="C166" s="21"/>
      <c r="D166" s="40"/>
      <c r="E166" s="21"/>
      <c r="F166" s="21"/>
      <c r="G166" s="21"/>
      <c r="H166" s="41"/>
    </row>
    <row r="167" spans="1:9" x14ac:dyDescent="0.2">
      <c r="A167" s="4" t="s">
        <v>25</v>
      </c>
      <c r="B167" s="55"/>
      <c r="C167" s="22">
        <v>20</v>
      </c>
      <c r="D167" s="31" t="s">
        <v>5</v>
      </c>
      <c r="E167" s="14">
        <f t="shared" ref="E167:H169" si="26">$C167</f>
        <v>20</v>
      </c>
      <c r="F167" s="14">
        <f t="shared" si="26"/>
        <v>20</v>
      </c>
      <c r="G167" s="14">
        <f t="shared" si="26"/>
        <v>20</v>
      </c>
      <c r="H167" s="16">
        <f t="shared" si="26"/>
        <v>20</v>
      </c>
    </row>
    <row r="168" spans="1:9" x14ac:dyDescent="0.2">
      <c r="A168" s="5" t="s">
        <v>26</v>
      </c>
      <c r="B168" s="56"/>
      <c r="C168" s="22">
        <v>-88</v>
      </c>
      <c r="D168" s="31" t="s">
        <v>2</v>
      </c>
      <c r="E168" s="14">
        <f t="shared" si="26"/>
        <v>-88</v>
      </c>
      <c r="F168" s="14">
        <f t="shared" si="26"/>
        <v>-88</v>
      </c>
      <c r="G168" s="14">
        <f t="shared" si="26"/>
        <v>-88</v>
      </c>
      <c r="H168" s="16">
        <f t="shared" si="26"/>
        <v>-88</v>
      </c>
    </row>
    <row r="169" spans="1:9" x14ac:dyDescent="0.2">
      <c r="A169" s="5" t="s">
        <v>27</v>
      </c>
      <c r="B169" s="56"/>
      <c r="C169" s="22">
        <v>0</v>
      </c>
      <c r="D169" s="31" t="s">
        <v>3</v>
      </c>
      <c r="E169" s="14">
        <f t="shared" si="26"/>
        <v>0</v>
      </c>
      <c r="F169" s="14">
        <f t="shared" si="26"/>
        <v>0</v>
      </c>
      <c r="G169" s="14">
        <f t="shared" si="26"/>
        <v>0</v>
      </c>
      <c r="H169" s="16">
        <f t="shared" si="26"/>
        <v>0</v>
      </c>
    </row>
    <row r="170" spans="1:9" ht="12" thickBot="1" x14ac:dyDescent="0.25">
      <c r="A170" s="6" t="s">
        <v>28</v>
      </c>
      <c r="B170" s="57"/>
      <c r="C170" s="42"/>
      <c r="D170" s="34" t="s">
        <v>2</v>
      </c>
      <c r="E170" s="18">
        <f>E168-E169</f>
        <v>-88</v>
      </c>
      <c r="F170" s="18">
        <f t="shared" ref="F170:H170" si="27">F168-F169</f>
        <v>-88</v>
      </c>
      <c r="G170" s="18">
        <f t="shared" si="27"/>
        <v>-88</v>
      </c>
      <c r="H170" s="19">
        <f t="shared" si="27"/>
        <v>-88</v>
      </c>
    </row>
    <row r="171" spans="1:9" s="82" customFormat="1" ht="12" thickBot="1" x14ac:dyDescent="0.25">
      <c r="A171" s="73"/>
      <c r="B171" s="73"/>
      <c r="C171" s="80"/>
      <c r="D171" s="81"/>
      <c r="E171" s="49"/>
      <c r="F171" s="49"/>
      <c r="G171" s="49"/>
      <c r="H171" s="49"/>
    </row>
    <row r="172" spans="1:9" ht="12" thickBot="1" x14ac:dyDescent="0.25">
      <c r="A172" s="61" t="s">
        <v>7</v>
      </c>
      <c r="B172" s="62" t="s">
        <v>49</v>
      </c>
      <c r="C172" s="63"/>
      <c r="D172" s="64" t="s">
        <v>4</v>
      </c>
      <c r="E172" s="65">
        <v>0</v>
      </c>
      <c r="F172" s="65">
        <v>0</v>
      </c>
      <c r="G172" s="65">
        <v>0</v>
      </c>
      <c r="H172" s="66">
        <v>0</v>
      </c>
      <c r="I172" s="53"/>
    </row>
    <row r="173" spans="1:9" s="82" customFormat="1" ht="12" thickBot="1" x14ac:dyDescent="0.25">
      <c r="A173" s="75"/>
      <c r="B173" s="75"/>
      <c r="C173" s="20"/>
      <c r="D173" s="79"/>
      <c r="E173" s="20"/>
      <c r="F173" s="20"/>
      <c r="G173" s="20"/>
      <c r="H173" s="79"/>
    </row>
    <row r="174" spans="1:9" x14ac:dyDescent="0.2">
      <c r="A174" s="7" t="s">
        <v>29</v>
      </c>
      <c r="B174" s="58"/>
      <c r="C174" s="25"/>
      <c r="D174" s="43"/>
      <c r="E174" s="25"/>
      <c r="F174" s="25"/>
      <c r="G174" s="25"/>
      <c r="H174" s="41"/>
    </row>
    <row r="175" spans="1:9" x14ac:dyDescent="0.2">
      <c r="A175" s="5" t="s">
        <v>30</v>
      </c>
      <c r="B175" s="56"/>
      <c r="C175" s="26"/>
      <c r="D175" s="30"/>
      <c r="E175" s="23">
        <v>2</v>
      </c>
      <c r="F175" s="23">
        <v>2</v>
      </c>
      <c r="G175" s="23">
        <v>2</v>
      </c>
      <c r="H175" s="24">
        <v>2</v>
      </c>
    </row>
    <row r="176" spans="1:9" x14ac:dyDescent="0.2">
      <c r="A176" s="5" t="s">
        <v>31</v>
      </c>
      <c r="B176" s="56"/>
      <c r="C176" s="26"/>
      <c r="D176" s="30"/>
      <c r="E176" s="14">
        <v>64</v>
      </c>
      <c r="F176" s="14">
        <v>128</v>
      </c>
      <c r="G176" s="14">
        <v>256</v>
      </c>
      <c r="H176" s="16">
        <v>15</v>
      </c>
    </row>
    <row r="177" spans="1:8" x14ac:dyDescent="0.2">
      <c r="A177" s="5" t="s">
        <v>32</v>
      </c>
      <c r="B177" s="56"/>
      <c r="C177" s="26"/>
      <c r="D177" s="30"/>
      <c r="E177" s="23">
        <v>3.8</v>
      </c>
      <c r="F177" s="23">
        <v>3.3</v>
      </c>
      <c r="G177" s="23">
        <v>2.8</v>
      </c>
      <c r="H177" s="24">
        <v>2.7</v>
      </c>
    </row>
    <row r="178" spans="1:8" x14ac:dyDescent="0.2">
      <c r="A178" s="5" t="s">
        <v>33</v>
      </c>
      <c r="B178" s="56"/>
      <c r="C178" s="26"/>
      <c r="D178" s="30"/>
      <c r="E178" s="14">
        <v>128</v>
      </c>
      <c r="F178" s="14">
        <v>256</v>
      </c>
      <c r="G178" s="14">
        <v>1024</v>
      </c>
      <c r="H178" s="16">
        <v>1024</v>
      </c>
    </row>
    <row r="179" spans="1:8" ht="12" thickBot="1" x14ac:dyDescent="0.25">
      <c r="A179" s="8" t="s">
        <v>34</v>
      </c>
      <c r="B179" s="60"/>
      <c r="C179" s="18"/>
      <c r="D179" s="34"/>
      <c r="E179" s="27">
        <v>4.3</v>
      </c>
      <c r="F179" s="27">
        <v>3.8</v>
      </c>
      <c r="G179" s="27">
        <v>3.3</v>
      </c>
      <c r="H179" s="28">
        <v>2.7</v>
      </c>
    </row>
    <row r="180" spans="1:8" ht="12" thickBot="1" x14ac:dyDescent="0.25">
      <c r="A180" s="2"/>
      <c r="B180" s="2"/>
      <c r="C180" s="38"/>
      <c r="D180" s="38"/>
      <c r="E180" s="38"/>
      <c r="F180" s="38"/>
      <c r="G180" s="38"/>
      <c r="H180" s="38"/>
    </row>
    <row r="181" spans="1:8" x14ac:dyDescent="0.2">
      <c r="A181" s="7" t="s">
        <v>35</v>
      </c>
      <c r="B181" s="58"/>
      <c r="C181" s="21"/>
      <c r="D181" s="40"/>
      <c r="E181" s="21"/>
      <c r="F181" s="21"/>
      <c r="G181" s="21"/>
      <c r="H181" s="41"/>
    </row>
    <row r="182" spans="1:8" x14ac:dyDescent="0.2">
      <c r="A182" s="5" t="s">
        <v>36</v>
      </c>
      <c r="B182" s="56"/>
      <c r="C182" s="13">
        <v>6</v>
      </c>
      <c r="D182" s="31" t="s">
        <v>4</v>
      </c>
      <c r="E182" s="14">
        <f>$C$32</f>
        <v>6</v>
      </c>
      <c r="F182" s="14">
        <f>$C$32</f>
        <v>6</v>
      </c>
      <c r="G182" s="14">
        <f>$C$32</f>
        <v>6</v>
      </c>
      <c r="H182" s="16">
        <f>$C$32</f>
        <v>6</v>
      </c>
    </row>
    <row r="183" spans="1:8" ht="12.75" x14ac:dyDescent="0.2">
      <c r="A183" s="4" t="s">
        <v>81</v>
      </c>
      <c r="B183" s="106"/>
      <c r="C183" s="107"/>
      <c r="D183" s="108" t="s">
        <v>24</v>
      </c>
      <c r="E183" s="26">
        <f>E170-E182</f>
        <v>-94</v>
      </c>
      <c r="F183" s="26">
        <f t="shared" ref="F183:H183" si="28">F170-F182</f>
        <v>-94</v>
      </c>
      <c r="G183" s="26">
        <f t="shared" si="28"/>
        <v>-94</v>
      </c>
      <c r="H183" s="26">
        <f t="shared" si="28"/>
        <v>-94</v>
      </c>
    </row>
    <row r="184" spans="1:8" x14ac:dyDescent="0.2">
      <c r="A184" s="5" t="s">
        <v>85</v>
      </c>
      <c r="B184" s="109"/>
      <c r="C184" s="110"/>
      <c r="D184" s="14"/>
      <c r="E184" s="14"/>
      <c r="F184" s="14"/>
      <c r="G184" s="16"/>
      <c r="H184" s="16"/>
    </row>
    <row r="185" spans="1:8" x14ac:dyDescent="0.2">
      <c r="A185" s="111" t="s">
        <v>82</v>
      </c>
      <c r="B185" s="112"/>
      <c r="C185" s="1"/>
      <c r="D185" s="110" t="s">
        <v>24</v>
      </c>
      <c r="E185" s="14">
        <f>E183-E162</f>
        <v>-121</v>
      </c>
      <c r="F185" s="14">
        <f t="shared" ref="F185:H185" si="29">F183-F162</f>
        <v>-121</v>
      </c>
      <c r="G185" s="16">
        <f t="shared" si="29"/>
        <v>-121</v>
      </c>
      <c r="H185" s="16">
        <f t="shared" si="29"/>
        <v>-121</v>
      </c>
    </row>
    <row r="186" spans="1:8" x14ac:dyDescent="0.2">
      <c r="A186" s="4" t="s">
        <v>37</v>
      </c>
      <c r="B186" s="55"/>
      <c r="C186" s="14"/>
      <c r="D186" s="30" t="s">
        <v>4</v>
      </c>
      <c r="E186" s="26">
        <f>-E185+E164</f>
        <v>121</v>
      </c>
      <c r="F186" s="26">
        <f t="shared" ref="F186:H186" si="30">-F185+F164</f>
        <v>121</v>
      </c>
      <c r="G186" s="26">
        <f t="shared" si="30"/>
        <v>121</v>
      </c>
      <c r="H186" s="26">
        <f t="shared" si="30"/>
        <v>121</v>
      </c>
    </row>
    <row r="187" spans="1:8" x14ac:dyDescent="0.2">
      <c r="A187" s="5" t="s">
        <v>38</v>
      </c>
      <c r="B187" s="56"/>
      <c r="C187" s="14"/>
      <c r="D187" s="31" t="s">
        <v>4</v>
      </c>
      <c r="E187" s="14">
        <f>-10*E175*LOG(0.3/(4*PI()*E176*$C$5),10)</f>
        <v>83.773821334190643</v>
      </c>
      <c r="F187" s="14">
        <f>-10*F175*LOG(0.3/(4*PI()*F176*$C$5),10)</f>
        <v>89.794421247470268</v>
      </c>
      <c r="G187" s="14">
        <f>-10*G175*LOG(0.3/(4*PI()*G176*$C$5),10)</f>
        <v>95.815021160749893</v>
      </c>
      <c r="H187" s="16">
        <f>-10*H175*LOG(0.3/(4*PI()*H176*$C$5),10)</f>
        <v>71.172047035626534</v>
      </c>
    </row>
    <row r="188" spans="1:8" x14ac:dyDescent="0.2">
      <c r="A188" s="5" t="s">
        <v>39</v>
      </c>
      <c r="B188" s="56"/>
      <c r="C188" s="14"/>
      <c r="D188" s="31" t="s">
        <v>4</v>
      </c>
      <c r="E188" s="14">
        <f>-E186+E187</f>
        <v>-37.226178665809357</v>
      </c>
      <c r="F188" s="14">
        <f>-F186+F187</f>
        <v>-31.205578752529732</v>
      </c>
      <c r="G188" s="14">
        <f>-G186+G187</f>
        <v>-25.184978839250107</v>
      </c>
      <c r="H188" s="16">
        <f>-H186+H187</f>
        <v>-49.827952964373466</v>
      </c>
    </row>
    <row r="189" spans="1:8" x14ac:dyDescent="0.2">
      <c r="A189" s="5" t="s">
        <v>40</v>
      </c>
      <c r="B189" s="56"/>
      <c r="C189" s="14"/>
      <c r="D189" s="31" t="s">
        <v>4</v>
      </c>
      <c r="E189" s="14">
        <f>E187+10*E177*LOG(E178/E176,10)</f>
        <v>95.212961169421931</v>
      </c>
      <c r="F189" s="14">
        <f>F187+10*F177*LOG(F178/F176,10)</f>
        <v>99.728411104381649</v>
      </c>
      <c r="G189" s="14">
        <f>G187+10*G177*LOG(G178/G176,10)</f>
        <v>112.67270091793284</v>
      </c>
      <c r="H189" s="16">
        <f>H187+10*H177*LOG(H178/H176,10)</f>
        <v>120.69568187039806</v>
      </c>
    </row>
    <row r="190" spans="1:8" x14ac:dyDescent="0.2">
      <c r="A190" s="5" t="s">
        <v>39</v>
      </c>
      <c r="B190" s="56"/>
      <c r="C190" s="14"/>
      <c r="D190" s="31" t="s">
        <v>4</v>
      </c>
      <c r="E190" s="14">
        <f>-E186+E189</f>
        <v>-25.787038830578069</v>
      </c>
      <c r="F190" s="14">
        <f>-F186+F189</f>
        <v>-21.271588895618351</v>
      </c>
      <c r="G190" s="14">
        <f>-G186+G189</f>
        <v>-8.3272990820671566</v>
      </c>
      <c r="H190" s="16">
        <f>-H186+H189</f>
        <v>-0.30431812960193838</v>
      </c>
    </row>
    <row r="191" spans="1:8" x14ac:dyDescent="0.2">
      <c r="A191" s="4" t="s">
        <v>43</v>
      </c>
      <c r="B191" s="55"/>
      <c r="C191" s="26"/>
      <c r="D191" s="30" t="s">
        <v>6</v>
      </c>
      <c r="E191" s="32">
        <f>IF(E190&lt;0,E$28*POWER(10,-E190/(10*E$29)),IF(E188&lt;0,E$26*POWER(10,-E188/(10*E$27)),0.3*POWER(10,E186/(10*E$25))/(4*PI()*$C$5)))</f>
        <v>509.2236284337078</v>
      </c>
      <c r="F191" s="32">
        <f>IF(F190&lt;0,F$28*POWER(10,-F190/(10*F$29)),IF(F188&lt;0,F$26*POWER(10,-F188/(10*F$27)),0.3*POWER(10,F186/(10*F$25))/(4*PI()*$C$5)))</f>
        <v>929.00621724686016</v>
      </c>
      <c r="G191" s="32">
        <f>IF(G190&lt;0,G$28*POWER(10,-G190/(10*G$29)),IF(G188&lt;0,G$26*POWER(10,-G188/(10*G$27)),0.3*POWER(10,G186/(10*G$25))/(4*PI()*$C$5)))</f>
        <v>1830.8061096854808</v>
      </c>
      <c r="H191" s="33">
        <f>IF(H190&lt;0,H$28*POWER(10,-H190/(10*H$29)),IF(H188&lt;0,H$26*POWER(10,-H188/(10*H$27)),0.3*POWER(10,H186/(10*H$25))/(4*PI()*$C$5)))</f>
        <v>1050.9232457915418</v>
      </c>
    </row>
    <row r="192" spans="1:8" x14ac:dyDescent="0.2">
      <c r="A192" s="5" t="s">
        <v>44</v>
      </c>
      <c r="B192" s="56"/>
      <c r="C192" s="14"/>
      <c r="D192" s="31"/>
      <c r="E192" s="14"/>
      <c r="F192" s="14"/>
      <c r="G192" s="14"/>
      <c r="H192" s="16"/>
    </row>
    <row r="193" spans="1:8" x14ac:dyDescent="0.2">
      <c r="A193" s="5" t="s">
        <v>41</v>
      </c>
      <c r="B193" s="56"/>
      <c r="C193" s="17">
        <v>20</v>
      </c>
      <c r="D193" s="31" t="s">
        <v>4</v>
      </c>
      <c r="E193" s="14">
        <f>$C193</f>
        <v>20</v>
      </c>
      <c r="F193" s="14">
        <f>$C193</f>
        <v>20</v>
      </c>
      <c r="G193" s="14">
        <f>$C193</f>
        <v>20</v>
      </c>
      <c r="H193" s="16">
        <f>$C193</f>
        <v>20</v>
      </c>
    </row>
    <row r="194" spans="1:8" x14ac:dyDescent="0.2">
      <c r="A194" s="4" t="s">
        <v>37</v>
      </c>
      <c r="B194" s="55"/>
      <c r="C194" s="44"/>
      <c r="D194" s="30" t="s">
        <v>4</v>
      </c>
      <c r="E194" s="26">
        <f>E186-E193</f>
        <v>101</v>
      </c>
      <c r="F194" s="26">
        <f t="shared" ref="F194:H194" si="31">F186-F193</f>
        <v>101</v>
      </c>
      <c r="G194" s="26">
        <f t="shared" si="31"/>
        <v>101</v>
      </c>
      <c r="H194" s="29">
        <f t="shared" si="31"/>
        <v>101</v>
      </c>
    </row>
    <row r="195" spans="1:8" x14ac:dyDescent="0.2">
      <c r="A195" s="5" t="s">
        <v>38</v>
      </c>
      <c r="B195" s="56"/>
      <c r="C195" s="14"/>
      <c r="D195" s="31" t="s">
        <v>4</v>
      </c>
      <c r="E195" s="14">
        <f>-10*E$25*LOG(0.3/(4*PI()*E$26*$C$5),10)</f>
        <v>83.773821334190643</v>
      </c>
      <c r="F195" s="14">
        <f>-10*F$25*LOG(0.3/(4*PI()*F$26*$C$5),10)</f>
        <v>89.794421247470268</v>
      </c>
      <c r="G195" s="14">
        <f>-10*G$25*LOG(0.3/(4*PI()*G$26*$C$5),10)</f>
        <v>95.815021160749893</v>
      </c>
      <c r="H195" s="16">
        <f>-10*H$25*LOG(0.3/(4*PI()*H$26*$C$5),10)</f>
        <v>71.172047035626534</v>
      </c>
    </row>
    <row r="196" spans="1:8" x14ac:dyDescent="0.2">
      <c r="A196" s="5" t="s">
        <v>39</v>
      </c>
      <c r="B196" s="56"/>
      <c r="C196" s="14"/>
      <c r="D196" s="31" t="s">
        <v>4</v>
      </c>
      <c r="E196" s="14">
        <f>-E194+E195</f>
        <v>-17.226178665809357</v>
      </c>
      <c r="F196" s="14">
        <f>-F194+F195</f>
        <v>-11.205578752529732</v>
      </c>
      <c r="G196" s="14">
        <f>-G194+G195</f>
        <v>-5.1849788392501068</v>
      </c>
      <c r="H196" s="16">
        <f>-H194+H195</f>
        <v>-29.827952964373466</v>
      </c>
    </row>
    <row r="197" spans="1:8" x14ac:dyDescent="0.2">
      <c r="A197" s="5" t="s">
        <v>40</v>
      </c>
      <c r="B197" s="56"/>
      <c r="C197" s="14"/>
      <c r="D197" s="31" t="s">
        <v>4</v>
      </c>
      <c r="E197" s="14">
        <f>E195+10*E$27*LOG(E$28/E$26,10)</f>
        <v>95.212961169421931</v>
      </c>
      <c r="F197" s="14">
        <f>F195+10*F$27*LOG(F$28/F$26,10)</f>
        <v>99.728411104381649</v>
      </c>
      <c r="G197" s="14">
        <f>G195+10*G$27*LOG(G$28/G$26,10)</f>
        <v>112.67270091793284</v>
      </c>
      <c r="H197" s="16">
        <f>H195+10*H$27*LOG(H$28/H$26,10)</f>
        <v>120.69568187039806</v>
      </c>
    </row>
    <row r="198" spans="1:8" x14ac:dyDescent="0.2">
      <c r="A198" s="5" t="s">
        <v>39</v>
      </c>
      <c r="B198" s="56"/>
      <c r="C198" s="14"/>
      <c r="D198" s="31" t="s">
        <v>4</v>
      </c>
      <c r="E198" s="14">
        <f>-E194+E197</f>
        <v>-5.7870388305780693</v>
      </c>
      <c r="F198" s="14">
        <f>-F194+F197</f>
        <v>-1.2715888956183505</v>
      </c>
      <c r="G198" s="14">
        <f>-G194+G197</f>
        <v>11.672700917932843</v>
      </c>
      <c r="H198" s="16">
        <f>-H194+H197</f>
        <v>19.695681870398062</v>
      </c>
    </row>
    <row r="199" spans="1:8" ht="12" thickBot="1" x14ac:dyDescent="0.25">
      <c r="A199" s="6" t="s">
        <v>43</v>
      </c>
      <c r="B199" s="57"/>
      <c r="C199" s="18"/>
      <c r="D199" s="34" t="s">
        <v>6</v>
      </c>
      <c r="E199" s="35">
        <f>IF(E198&lt;0,E$28*POWER(10,-E198/(10*E$29)),IF(E196&lt;0,E$26*POWER(10,-E196/(10*E$27)),0.3*POWER(10,E194/(10*E$25))/(4*PI()*$C$5)))</f>
        <v>174.49872900256446</v>
      </c>
      <c r="F199" s="35">
        <f>IF(F198&lt;0,F$28*POWER(10,-F198/(10*F$29)),IF(F196&lt;0,F$26*POWER(10,-F196/(10*F$27)),0.3*POWER(10,F194/(10*F$25))/(4*PI()*$C$5)))</f>
        <v>276.504899398715</v>
      </c>
      <c r="G199" s="35">
        <f>IF(G198&lt;0,G$28*POWER(10,-G198/(10*G$29)),IF(G196&lt;0,G$26*POWER(10,-G196/(10*G$27)),0.3*POWER(10,G194/(10*G$25))/(4*PI()*$C$5)))</f>
        <v>392.11890482655701</v>
      </c>
      <c r="H199" s="36">
        <f>IF(H198&lt;0,H$28*POWER(10,-H198/(10*H$29)),IF(H196&lt;0,H$26*POWER(10,-H196/(10*H$27)),0.3*POWER(10,H194/(10*H$25))/(4*PI()*$C$5)))</f>
        <v>190.91069459036274</v>
      </c>
    </row>
  </sheetData>
  <pageMargins left="0.7" right="0.7" top="0.78740157499999996" bottom="0.78740157499999996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9"/>
  <sheetViews>
    <sheetView tabSelected="1" zoomScale="85" zoomScaleNormal="85" workbookViewId="0">
      <selection activeCell="K9" sqref="K9"/>
    </sheetView>
  </sheetViews>
  <sheetFormatPr defaultColWidth="11.5703125" defaultRowHeight="11.25" x14ac:dyDescent="0.2"/>
  <cols>
    <col min="1" max="1" width="45.28515625" style="1" customWidth="1"/>
    <col min="2" max="2" width="7.28515625" style="1" customWidth="1"/>
    <col min="3" max="3" width="6.5703125" style="37" customWidth="1"/>
    <col min="4" max="4" width="8.7109375" style="37" customWidth="1"/>
    <col min="5" max="5" width="7.5703125" style="37" customWidth="1"/>
    <col min="6" max="6" width="8.7109375" style="37" customWidth="1"/>
    <col min="7" max="7" width="7.42578125" style="37" customWidth="1"/>
    <col min="8" max="8" width="7.28515625" style="37" customWidth="1"/>
    <col min="9" max="16384" width="11.5703125" style="1"/>
  </cols>
  <sheetData>
    <row r="1" spans="1:8" x14ac:dyDescent="0.2">
      <c r="A1" s="45" t="s">
        <v>50</v>
      </c>
      <c r="B1" s="45" t="s">
        <v>58</v>
      </c>
    </row>
    <row r="2" spans="1:8" x14ac:dyDescent="0.2">
      <c r="A2" s="45" t="s">
        <v>52</v>
      </c>
      <c r="B2" s="45" t="s">
        <v>67</v>
      </c>
    </row>
    <row r="3" spans="1:8" s="45" customFormat="1" x14ac:dyDescent="0.2">
      <c r="B3" s="45" t="s">
        <v>54</v>
      </c>
      <c r="C3" s="46"/>
      <c r="D3" s="46"/>
      <c r="E3" s="46"/>
      <c r="F3" s="46"/>
      <c r="G3" s="46"/>
      <c r="H3" s="46"/>
    </row>
    <row r="4" spans="1:8" ht="12" thickBot="1" x14ac:dyDescent="0.25"/>
    <row r="5" spans="1:8" ht="12" thickBot="1" x14ac:dyDescent="0.25">
      <c r="A5" s="69" t="s">
        <v>8</v>
      </c>
      <c r="B5" s="70"/>
      <c r="C5" s="71">
        <v>5.76</v>
      </c>
      <c r="D5" s="71"/>
      <c r="E5" s="71" t="s">
        <v>9</v>
      </c>
      <c r="F5" s="71">
        <f>300000000/C5/10^9</f>
        <v>5.2083333333333336E-2</v>
      </c>
      <c r="G5" s="71"/>
      <c r="H5" s="72"/>
    </row>
    <row r="6" spans="1:8" x14ac:dyDescent="0.2">
      <c r="A6" s="3" t="s">
        <v>10</v>
      </c>
      <c r="B6" s="54"/>
      <c r="C6" s="9" t="s">
        <v>11</v>
      </c>
      <c r="D6" s="9" t="s">
        <v>12</v>
      </c>
      <c r="E6" s="10" t="s">
        <v>13</v>
      </c>
      <c r="F6" s="10" t="s">
        <v>14</v>
      </c>
      <c r="G6" s="11" t="s">
        <v>15</v>
      </c>
      <c r="H6" s="12" t="s">
        <v>16</v>
      </c>
    </row>
    <row r="7" spans="1:8" x14ac:dyDescent="0.2">
      <c r="A7" s="4" t="s">
        <v>70</v>
      </c>
      <c r="B7" s="55"/>
      <c r="C7" s="14"/>
      <c r="D7" s="31"/>
      <c r="E7" s="31"/>
      <c r="F7" s="31"/>
      <c r="G7" s="31"/>
      <c r="H7" s="15"/>
    </row>
    <row r="8" spans="1:8" x14ac:dyDescent="0.2">
      <c r="A8" s="5" t="s">
        <v>18</v>
      </c>
      <c r="B8" s="56"/>
      <c r="C8" s="68">
        <v>4.0000000000000002E-4</v>
      </c>
      <c r="D8" s="31" t="s">
        <v>5</v>
      </c>
      <c r="E8" s="51">
        <f>C8</f>
        <v>4.0000000000000002E-4</v>
      </c>
      <c r="F8" s="51">
        <f>E8</f>
        <v>4.0000000000000002E-4</v>
      </c>
      <c r="G8" s="51">
        <f>F8</f>
        <v>4.0000000000000002E-4</v>
      </c>
      <c r="H8" s="15">
        <f>G8</f>
        <v>4.0000000000000002E-4</v>
      </c>
    </row>
    <row r="9" spans="1:8" x14ac:dyDescent="0.2">
      <c r="A9" s="5" t="s">
        <v>19</v>
      </c>
      <c r="B9" s="56"/>
      <c r="C9" s="13">
        <v>45</v>
      </c>
      <c r="D9" s="31" t="s">
        <v>2</v>
      </c>
      <c r="E9" s="14">
        <f>$C9</f>
        <v>45</v>
      </c>
      <c r="F9" s="14">
        <f>$C9</f>
        <v>45</v>
      </c>
      <c r="G9" s="14">
        <f>$C9</f>
        <v>45</v>
      </c>
      <c r="H9" s="16">
        <f>$C9</f>
        <v>45</v>
      </c>
    </row>
    <row r="10" spans="1:8" x14ac:dyDescent="0.2">
      <c r="A10" s="5" t="s">
        <v>20</v>
      </c>
      <c r="B10" s="56"/>
      <c r="C10" s="13">
        <v>0</v>
      </c>
      <c r="D10" s="31" t="s">
        <v>4</v>
      </c>
      <c r="E10" s="14">
        <f>$C10</f>
        <v>0</v>
      </c>
      <c r="F10" s="14">
        <f t="shared" ref="F10:H13" si="0">$C10</f>
        <v>0</v>
      </c>
      <c r="G10" s="14">
        <f t="shared" si="0"/>
        <v>0</v>
      </c>
      <c r="H10" s="16">
        <f t="shared" si="0"/>
        <v>0</v>
      </c>
    </row>
    <row r="11" spans="1:8" x14ac:dyDescent="0.2">
      <c r="A11" s="5" t="s">
        <v>21</v>
      </c>
      <c r="B11" s="56"/>
      <c r="C11" s="13">
        <v>0</v>
      </c>
      <c r="D11" s="31" t="s">
        <v>4</v>
      </c>
      <c r="E11" s="14">
        <f>$C11</f>
        <v>0</v>
      </c>
      <c r="F11" s="14">
        <f t="shared" si="0"/>
        <v>0</v>
      </c>
      <c r="G11" s="14">
        <f t="shared" si="0"/>
        <v>0</v>
      </c>
      <c r="H11" s="16">
        <f t="shared" si="0"/>
        <v>0</v>
      </c>
    </row>
    <row r="12" spans="1:8" x14ac:dyDescent="0.2">
      <c r="A12" s="5" t="s">
        <v>22</v>
      </c>
      <c r="B12" s="56" t="s">
        <v>48</v>
      </c>
      <c r="C12" s="17">
        <v>33</v>
      </c>
      <c r="D12" s="31" t="s">
        <v>3</v>
      </c>
      <c r="E12" s="14">
        <f>$C12</f>
        <v>33</v>
      </c>
      <c r="F12" s="14">
        <f t="shared" si="0"/>
        <v>33</v>
      </c>
      <c r="G12" s="14">
        <f t="shared" si="0"/>
        <v>33</v>
      </c>
      <c r="H12" s="16">
        <f t="shared" si="0"/>
        <v>33</v>
      </c>
    </row>
    <row r="13" spans="1:8" x14ac:dyDescent="0.2">
      <c r="A13" s="100" t="s">
        <v>79</v>
      </c>
      <c r="B13" s="101"/>
      <c r="C13" s="102">
        <v>1</v>
      </c>
      <c r="D13" s="103" t="s">
        <v>4</v>
      </c>
      <c r="E13" s="104">
        <f>$C13</f>
        <v>1</v>
      </c>
      <c r="F13" s="104">
        <f t="shared" si="0"/>
        <v>1</v>
      </c>
      <c r="G13" s="104">
        <f t="shared" si="0"/>
        <v>1</v>
      </c>
      <c r="H13" s="105">
        <f t="shared" si="0"/>
        <v>1</v>
      </c>
    </row>
    <row r="14" spans="1:8" ht="12" thickBot="1" x14ac:dyDescent="0.25">
      <c r="A14" s="6" t="s">
        <v>46</v>
      </c>
      <c r="B14" s="57" t="s">
        <v>47</v>
      </c>
      <c r="C14" s="18"/>
      <c r="D14" s="34" t="s">
        <v>2</v>
      </c>
      <c r="E14" s="18">
        <f>E9-E10-E11-E12-E13</f>
        <v>11</v>
      </c>
      <c r="F14" s="18">
        <f t="shared" ref="F14:H14" si="1">F9-F10-F11-F12-F13</f>
        <v>11</v>
      </c>
      <c r="G14" s="18">
        <f t="shared" si="1"/>
        <v>11</v>
      </c>
      <c r="H14" s="18">
        <f t="shared" si="1"/>
        <v>11</v>
      </c>
    </row>
    <row r="15" spans="1:8" s="82" customFormat="1" ht="12" thickBot="1" x14ac:dyDescent="0.25">
      <c r="A15" s="75"/>
      <c r="B15" s="75"/>
      <c r="C15" s="78"/>
      <c r="D15" s="79"/>
      <c r="E15" s="20"/>
      <c r="F15" s="20"/>
      <c r="G15" s="20"/>
      <c r="H15" s="79"/>
    </row>
    <row r="16" spans="1:8" x14ac:dyDescent="0.2">
      <c r="A16" s="7" t="s">
        <v>77</v>
      </c>
      <c r="B16" s="58"/>
      <c r="C16" s="21"/>
      <c r="D16" s="40"/>
      <c r="E16" s="21"/>
      <c r="F16" s="21"/>
      <c r="G16" s="21"/>
      <c r="H16" s="41"/>
    </row>
    <row r="17" spans="1:9" x14ac:dyDescent="0.2">
      <c r="A17" s="4" t="s">
        <v>25</v>
      </c>
      <c r="B17" s="55"/>
      <c r="C17" s="22">
        <v>3</v>
      </c>
      <c r="D17" s="31" t="s">
        <v>5</v>
      </c>
      <c r="E17" s="14">
        <f t="shared" ref="E17:H19" si="2">$C17</f>
        <v>3</v>
      </c>
      <c r="F17" s="14">
        <f t="shared" si="2"/>
        <v>3</v>
      </c>
      <c r="G17" s="14">
        <f t="shared" si="2"/>
        <v>3</v>
      </c>
      <c r="H17" s="16">
        <f t="shared" si="2"/>
        <v>3</v>
      </c>
    </row>
    <row r="18" spans="1:9" x14ac:dyDescent="0.2">
      <c r="A18" s="5" t="s">
        <v>26</v>
      </c>
      <c r="B18" s="56"/>
      <c r="C18" s="22">
        <v>-90</v>
      </c>
      <c r="D18" s="31" t="s">
        <v>2</v>
      </c>
      <c r="E18" s="14">
        <f t="shared" si="2"/>
        <v>-90</v>
      </c>
      <c r="F18" s="14">
        <f t="shared" si="2"/>
        <v>-90</v>
      </c>
      <c r="G18" s="14">
        <f t="shared" si="2"/>
        <v>-90</v>
      </c>
      <c r="H18" s="16">
        <f t="shared" si="2"/>
        <v>-90</v>
      </c>
    </row>
    <row r="19" spans="1:9" x14ac:dyDescent="0.2">
      <c r="A19" s="5" t="s">
        <v>27</v>
      </c>
      <c r="B19" s="56"/>
      <c r="C19" s="22">
        <v>0</v>
      </c>
      <c r="D19" s="31" t="s">
        <v>3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6">
        <f t="shared" si="2"/>
        <v>0</v>
      </c>
    </row>
    <row r="20" spans="1:9" ht="12" thickBot="1" x14ac:dyDescent="0.25">
      <c r="A20" s="6" t="s">
        <v>28</v>
      </c>
      <c r="B20" s="57"/>
      <c r="C20" s="42"/>
      <c r="D20" s="34" t="s">
        <v>2</v>
      </c>
      <c r="E20" s="18">
        <f>E18-E19</f>
        <v>-90</v>
      </c>
      <c r="F20" s="18">
        <f t="shared" ref="F20:H20" si="3">F18-F19</f>
        <v>-90</v>
      </c>
      <c r="G20" s="18">
        <f t="shared" si="3"/>
        <v>-90</v>
      </c>
      <c r="H20" s="19">
        <f t="shared" si="3"/>
        <v>-90</v>
      </c>
    </row>
    <row r="21" spans="1:9" s="82" customFormat="1" ht="12" thickBot="1" x14ac:dyDescent="0.25">
      <c r="A21" s="73"/>
      <c r="B21" s="73"/>
      <c r="C21" s="80"/>
      <c r="D21" s="81"/>
      <c r="E21" s="49"/>
      <c r="F21" s="49"/>
      <c r="G21" s="49"/>
      <c r="H21" s="49"/>
    </row>
    <row r="22" spans="1:9" ht="12" thickBot="1" x14ac:dyDescent="0.25">
      <c r="A22" s="61" t="s">
        <v>7</v>
      </c>
      <c r="B22" s="62" t="s">
        <v>49</v>
      </c>
      <c r="C22" s="63"/>
      <c r="D22" s="64" t="s">
        <v>4</v>
      </c>
      <c r="E22" s="65">
        <v>0</v>
      </c>
      <c r="F22" s="65">
        <v>0</v>
      </c>
      <c r="G22" s="65">
        <v>0</v>
      </c>
      <c r="H22" s="66">
        <v>0</v>
      </c>
      <c r="I22" s="53"/>
    </row>
    <row r="23" spans="1:9" s="82" customFormat="1" ht="12" thickBot="1" x14ac:dyDescent="0.25">
      <c r="A23" s="75"/>
      <c r="B23" s="75"/>
      <c r="C23" s="20"/>
      <c r="D23" s="79"/>
      <c r="E23" s="20"/>
      <c r="F23" s="20"/>
      <c r="G23" s="20"/>
      <c r="H23" s="79"/>
    </row>
    <row r="24" spans="1:9" x14ac:dyDescent="0.2">
      <c r="A24" s="7" t="s">
        <v>29</v>
      </c>
      <c r="B24" s="58"/>
      <c r="C24" s="25"/>
      <c r="D24" s="43"/>
      <c r="E24" s="25"/>
      <c r="F24" s="25"/>
      <c r="G24" s="25"/>
      <c r="H24" s="41"/>
    </row>
    <row r="25" spans="1:9" x14ac:dyDescent="0.2">
      <c r="A25" s="5" t="s">
        <v>30</v>
      </c>
      <c r="B25" s="56"/>
      <c r="C25" s="26"/>
      <c r="D25" s="30"/>
      <c r="E25" s="23">
        <v>2</v>
      </c>
      <c r="F25" s="23">
        <v>2</v>
      </c>
      <c r="G25" s="23">
        <v>2</v>
      </c>
      <c r="H25" s="24">
        <v>2</v>
      </c>
    </row>
    <row r="26" spans="1:9" x14ac:dyDescent="0.2">
      <c r="A26" s="5" t="s">
        <v>31</v>
      </c>
      <c r="B26" s="56"/>
      <c r="C26" s="26"/>
      <c r="D26" s="30"/>
      <c r="E26" s="14">
        <v>64</v>
      </c>
      <c r="F26" s="14">
        <v>128</v>
      </c>
      <c r="G26" s="14">
        <v>256</v>
      </c>
      <c r="H26" s="16">
        <v>15</v>
      </c>
    </row>
    <row r="27" spans="1:9" x14ac:dyDescent="0.2">
      <c r="A27" s="5" t="s">
        <v>32</v>
      </c>
      <c r="B27" s="56"/>
      <c r="C27" s="26"/>
      <c r="D27" s="30"/>
      <c r="E27" s="23">
        <v>3.8</v>
      </c>
      <c r="F27" s="23">
        <v>3.3</v>
      </c>
      <c r="G27" s="23">
        <v>2.8</v>
      </c>
      <c r="H27" s="24">
        <v>2.7</v>
      </c>
    </row>
    <row r="28" spans="1:9" x14ac:dyDescent="0.2">
      <c r="A28" s="5" t="s">
        <v>33</v>
      </c>
      <c r="B28" s="56"/>
      <c r="C28" s="26"/>
      <c r="D28" s="30"/>
      <c r="E28" s="14">
        <v>128</v>
      </c>
      <c r="F28" s="14">
        <v>256</v>
      </c>
      <c r="G28" s="14">
        <v>1024</v>
      </c>
      <c r="H28" s="16">
        <v>1024</v>
      </c>
    </row>
    <row r="29" spans="1:9" ht="12" thickBot="1" x14ac:dyDescent="0.25">
      <c r="A29" s="8" t="s">
        <v>34</v>
      </c>
      <c r="B29" s="60"/>
      <c r="C29" s="18"/>
      <c r="D29" s="34"/>
      <c r="E29" s="27">
        <v>4.3</v>
      </c>
      <c r="F29" s="27">
        <v>3.8</v>
      </c>
      <c r="G29" s="27">
        <v>3.3</v>
      </c>
      <c r="H29" s="28">
        <v>2.7</v>
      </c>
    </row>
    <row r="30" spans="1:9" ht="12" thickBot="1" x14ac:dyDescent="0.25">
      <c r="A30" s="2"/>
      <c r="B30" s="2"/>
      <c r="C30" s="38"/>
      <c r="D30" s="38"/>
      <c r="E30" s="38"/>
      <c r="F30" s="38"/>
      <c r="G30" s="38"/>
      <c r="H30" s="38"/>
    </row>
    <row r="31" spans="1:9" x14ac:dyDescent="0.2">
      <c r="A31" s="7" t="s">
        <v>35</v>
      </c>
      <c r="B31" s="58"/>
      <c r="C31" s="21"/>
      <c r="D31" s="40"/>
      <c r="E31" s="21"/>
      <c r="F31" s="21"/>
      <c r="G31" s="21"/>
      <c r="H31" s="41"/>
    </row>
    <row r="32" spans="1:9" x14ac:dyDescent="0.2">
      <c r="A32" s="5" t="s">
        <v>36</v>
      </c>
      <c r="B32" s="56"/>
      <c r="C32" s="13">
        <v>6</v>
      </c>
      <c r="D32" s="31" t="s">
        <v>4</v>
      </c>
      <c r="E32" s="14">
        <f>$C$32</f>
        <v>6</v>
      </c>
      <c r="F32" s="14">
        <f>$C$32</f>
        <v>6</v>
      </c>
      <c r="G32" s="14">
        <f>$C$32</f>
        <v>6</v>
      </c>
      <c r="H32" s="16">
        <f>$C$32</f>
        <v>6</v>
      </c>
    </row>
    <row r="33" spans="1:8" ht="12.75" x14ac:dyDescent="0.2">
      <c r="A33" s="4" t="s">
        <v>81</v>
      </c>
      <c r="B33" s="106"/>
      <c r="C33" s="107"/>
      <c r="D33" s="108" t="s">
        <v>24</v>
      </c>
      <c r="E33" s="26">
        <f>E20-E32</f>
        <v>-96</v>
      </c>
      <c r="F33" s="26">
        <f t="shared" ref="F33:H33" si="4">F20-F32</f>
        <v>-96</v>
      </c>
      <c r="G33" s="26">
        <f t="shared" si="4"/>
        <v>-96</v>
      </c>
      <c r="H33" s="26">
        <f t="shared" si="4"/>
        <v>-96</v>
      </c>
    </row>
    <row r="34" spans="1:8" x14ac:dyDescent="0.2">
      <c r="A34" s="5" t="s">
        <v>85</v>
      </c>
      <c r="B34" s="109"/>
      <c r="C34" s="110"/>
      <c r="D34" s="14"/>
      <c r="E34" s="14"/>
      <c r="F34" s="14"/>
      <c r="G34" s="16"/>
      <c r="H34" s="16"/>
    </row>
    <row r="35" spans="1:8" x14ac:dyDescent="0.2">
      <c r="A35" s="111" t="s">
        <v>82</v>
      </c>
      <c r="B35" s="112"/>
      <c r="C35" s="1"/>
      <c r="D35" s="110" t="s">
        <v>24</v>
      </c>
      <c r="E35" s="14">
        <f>E33-E12</f>
        <v>-129</v>
      </c>
      <c r="F35" s="14">
        <f t="shared" ref="F35:H35" si="5">F33-F12</f>
        <v>-129</v>
      </c>
      <c r="G35" s="16">
        <f t="shared" si="5"/>
        <v>-129</v>
      </c>
      <c r="H35" s="16">
        <f t="shared" si="5"/>
        <v>-129</v>
      </c>
    </row>
    <row r="36" spans="1:8" x14ac:dyDescent="0.2">
      <c r="A36" s="4" t="s">
        <v>37</v>
      </c>
      <c r="B36" s="55"/>
      <c r="C36" s="14"/>
      <c r="D36" s="30" t="s">
        <v>4</v>
      </c>
      <c r="E36" s="26">
        <f>-E35+E14</f>
        <v>140</v>
      </c>
      <c r="F36" s="26">
        <f t="shared" ref="F36:H36" si="6">-F35+F14</f>
        <v>140</v>
      </c>
      <c r="G36" s="26">
        <f t="shared" si="6"/>
        <v>140</v>
      </c>
      <c r="H36" s="29">
        <f t="shared" si="6"/>
        <v>140</v>
      </c>
    </row>
    <row r="37" spans="1:8" x14ac:dyDescent="0.2">
      <c r="A37" s="5" t="s">
        <v>38</v>
      </c>
      <c r="B37" s="56"/>
      <c r="C37" s="14"/>
      <c r="D37" s="31" t="s">
        <v>4</v>
      </c>
      <c r="E37" s="14">
        <f>-10*E25*LOG(0.3/(4*PI()*E26*$C$5),10)</f>
        <v>83.773821334190643</v>
      </c>
      <c r="F37" s="14">
        <f>-10*F25*LOG(0.3/(4*PI()*F26*$C$5),10)</f>
        <v>89.794421247470268</v>
      </c>
      <c r="G37" s="14">
        <f>-10*G25*LOG(0.3/(4*PI()*G26*$C$5),10)</f>
        <v>95.815021160749893</v>
      </c>
      <c r="H37" s="16">
        <f>-10*H25*LOG(0.3/(4*PI()*H26*$C$5),10)</f>
        <v>71.172047035626534</v>
      </c>
    </row>
    <row r="38" spans="1:8" x14ac:dyDescent="0.2">
      <c r="A38" s="5" t="s">
        <v>39</v>
      </c>
      <c r="B38" s="56"/>
      <c r="C38" s="14"/>
      <c r="D38" s="31" t="s">
        <v>4</v>
      </c>
      <c r="E38" s="14">
        <f>-E36+E37</f>
        <v>-56.226178665809357</v>
      </c>
      <c r="F38" s="14">
        <f>-F36+F37</f>
        <v>-50.205578752529732</v>
      </c>
      <c r="G38" s="14">
        <f>-G36+G37</f>
        <v>-44.184978839250107</v>
      </c>
      <c r="H38" s="16">
        <f>-H36+H37</f>
        <v>-68.827952964373466</v>
      </c>
    </row>
    <row r="39" spans="1:8" x14ac:dyDescent="0.2">
      <c r="A39" s="5" t="s">
        <v>40</v>
      </c>
      <c r="B39" s="56"/>
      <c r="C39" s="14"/>
      <c r="D39" s="31" t="s">
        <v>4</v>
      </c>
      <c r="E39" s="14">
        <f>E37+10*E27*LOG(E28/E26,10)</f>
        <v>95.212961169421931</v>
      </c>
      <c r="F39" s="14">
        <f>F37+10*F27*LOG(F28/F26,10)</f>
        <v>99.728411104381649</v>
      </c>
      <c r="G39" s="14">
        <f>G37+10*G27*LOG(G28/G26,10)</f>
        <v>112.67270091793284</v>
      </c>
      <c r="H39" s="16">
        <f>H37+10*H27*LOG(H28/H26,10)</f>
        <v>120.69568187039806</v>
      </c>
    </row>
    <row r="40" spans="1:8" x14ac:dyDescent="0.2">
      <c r="A40" s="5" t="s">
        <v>39</v>
      </c>
      <c r="B40" s="56"/>
      <c r="C40" s="14"/>
      <c r="D40" s="31" t="s">
        <v>4</v>
      </c>
      <c r="E40" s="14">
        <f>-E36+E39</f>
        <v>-44.787038830578069</v>
      </c>
      <c r="F40" s="14">
        <f>-F36+F39</f>
        <v>-40.271588895618351</v>
      </c>
      <c r="G40" s="14">
        <f>-G36+G39</f>
        <v>-27.327299082067157</v>
      </c>
      <c r="H40" s="16">
        <f>-H36+H39</f>
        <v>-19.304318129601938</v>
      </c>
    </row>
    <row r="41" spans="1:8" x14ac:dyDescent="0.2">
      <c r="A41" s="4" t="s">
        <v>43</v>
      </c>
      <c r="B41" s="55"/>
      <c r="C41" s="26"/>
      <c r="D41" s="30" t="s">
        <v>6</v>
      </c>
      <c r="E41" s="32">
        <f>IF(E40&lt;0,E$28*POWER(10,-E40/(10*E$29)),IF(E38&lt;0,E$26*POWER(10,-E38/(10*E$27)),0.3*POWER(10,E36/(10*E$25))/(4*PI()*$C$5)))</f>
        <v>1408.5394406672954</v>
      </c>
      <c r="F41" s="32">
        <f>IF(F40&lt;0,F$28*POWER(10,-F40/(10*F$29)),IF(F38&lt;0,F$26*POWER(10,-F38/(10*F$27)),0.3*POWER(10,F36/(10*F$25))/(4*PI()*$C$5)))</f>
        <v>2937.7756069572793</v>
      </c>
      <c r="G41" s="32">
        <f>IF(G40&lt;0,G$28*POWER(10,-G40/(10*G$29)),IF(G38&lt;0,G$26*POWER(10,-G38/(10*G$27)),0.3*POWER(10,G36/(10*G$25))/(4*PI()*$C$5)))</f>
        <v>6892.8674776492862</v>
      </c>
      <c r="H41" s="33">
        <f>IF(H40&lt;0,H$28*POWER(10,-H40/(10*H$29)),IF(H38&lt;0,H$26*POWER(10,-H38/(10*H$27)),0.3*POWER(10,H36/(10*H$25))/(4*PI()*$C$5)))</f>
        <v>5312.2034821430661</v>
      </c>
    </row>
    <row r="42" spans="1:8" x14ac:dyDescent="0.2">
      <c r="A42" s="5" t="s">
        <v>44</v>
      </c>
      <c r="B42" s="56"/>
      <c r="C42" s="14"/>
      <c r="D42" s="31"/>
      <c r="E42" s="14"/>
      <c r="F42" s="14"/>
      <c r="G42" s="14"/>
      <c r="H42" s="16"/>
    </row>
    <row r="43" spans="1:8" x14ac:dyDescent="0.2">
      <c r="A43" s="5" t="s">
        <v>41</v>
      </c>
      <c r="B43" s="56"/>
      <c r="C43" s="17">
        <v>20</v>
      </c>
      <c r="D43" s="31" t="s">
        <v>4</v>
      </c>
      <c r="E43" s="14">
        <f>$C43</f>
        <v>20</v>
      </c>
      <c r="F43" s="14">
        <f>$C43</f>
        <v>20</v>
      </c>
      <c r="G43" s="14">
        <f>$C43</f>
        <v>20</v>
      </c>
      <c r="H43" s="16">
        <f>$C43</f>
        <v>20</v>
      </c>
    </row>
    <row r="44" spans="1:8" x14ac:dyDescent="0.2">
      <c r="A44" s="4" t="s">
        <v>37</v>
      </c>
      <c r="B44" s="55"/>
      <c r="C44" s="44"/>
      <c r="D44" s="30" t="s">
        <v>4</v>
      </c>
      <c r="E44" s="26">
        <f>E36-E43</f>
        <v>120</v>
      </c>
      <c r="F44" s="26">
        <f t="shared" ref="F44:H44" si="7">F36-F43</f>
        <v>120</v>
      </c>
      <c r="G44" s="26">
        <f t="shared" si="7"/>
        <v>120</v>
      </c>
      <c r="H44" s="29">
        <f t="shared" si="7"/>
        <v>120</v>
      </c>
    </row>
    <row r="45" spans="1:8" x14ac:dyDescent="0.2">
      <c r="A45" s="5" t="s">
        <v>38</v>
      </c>
      <c r="B45" s="56"/>
      <c r="C45" s="14"/>
      <c r="D45" s="31" t="s">
        <v>4</v>
      </c>
      <c r="E45" s="14">
        <f>-10*E$25*LOG(0.3/(4*PI()*E$26*$C$5),10)</f>
        <v>83.773821334190643</v>
      </c>
      <c r="F45" s="14">
        <f>-10*F$25*LOG(0.3/(4*PI()*F$26*$C$5),10)</f>
        <v>89.794421247470268</v>
      </c>
      <c r="G45" s="14">
        <f>-10*G$25*LOG(0.3/(4*PI()*G$26*$C$5),10)</f>
        <v>95.815021160749893</v>
      </c>
      <c r="H45" s="16">
        <f>-10*H$25*LOG(0.3/(4*PI()*H$26*$C$5),10)</f>
        <v>71.172047035626534</v>
      </c>
    </row>
    <row r="46" spans="1:8" x14ac:dyDescent="0.2">
      <c r="A46" s="5" t="s">
        <v>39</v>
      </c>
      <c r="B46" s="56"/>
      <c r="C46" s="14"/>
      <c r="D46" s="31" t="s">
        <v>4</v>
      </c>
      <c r="E46" s="14">
        <f>-E44+E45</f>
        <v>-36.226178665809357</v>
      </c>
      <c r="F46" s="14">
        <f>-F44+F45</f>
        <v>-30.205578752529732</v>
      </c>
      <c r="G46" s="14">
        <f>-G44+G45</f>
        <v>-24.184978839250107</v>
      </c>
      <c r="H46" s="16">
        <f>-H44+H45</f>
        <v>-48.827952964373466</v>
      </c>
    </row>
    <row r="47" spans="1:8" x14ac:dyDescent="0.2">
      <c r="A47" s="5" t="s">
        <v>40</v>
      </c>
      <c r="B47" s="56"/>
      <c r="C47" s="14"/>
      <c r="D47" s="31" t="s">
        <v>4</v>
      </c>
      <c r="E47" s="14">
        <f>E45+10*E$27*LOG(E$28/E$26,10)</f>
        <v>95.212961169421931</v>
      </c>
      <c r="F47" s="14">
        <f>F45+10*F$27*LOG(F$28/F$26,10)</f>
        <v>99.728411104381649</v>
      </c>
      <c r="G47" s="14">
        <f>G45+10*G$27*LOG(G$28/G$26,10)</f>
        <v>112.67270091793284</v>
      </c>
      <c r="H47" s="16">
        <f>H45+10*H$27*LOG(H$28/H$26,10)</f>
        <v>120.69568187039806</v>
      </c>
    </row>
    <row r="48" spans="1:8" x14ac:dyDescent="0.2">
      <c r="A48" s="5" t="s">
        <v>39</v>
      </c>
      <c r="B48" s="56"/>
      <c r="C48" s="14"/>
      <c r="D48" s="31" t="s">
        <v>4</v>
      </c>
      <c r="E48" s="14">
        <f>-E44+E47</f>
        <v>-24.787038830578069</v>
      </c>
      <c r="F48" s="14">
        <f>-F44+F47</f>
        <v>-20.271588895618351</v>
      </c>
      <c r="G48" s="14">
        <f>-G44+G47</f>
        <v>-7.3272990820671566</v>
      </c>
      <c r="H48" s="16">
        <f>-H44+H47</f>
        <v>0.69568187039806162</v>
      </c>
    </row>
    <row r="49" spans="1:8" ht="12" thickBot="1" x14ac:dyDescent="0.25">
      <c r="A49" s="6" t="s">
        <v>43</v>
      </c>
      <c r="B49" s="57"/>
      <c r="C49" s="18"/>
      <c r="D49" s="34" t="s">
        <v>6</v>
      </c>
      <c r="E49" s="35">
        <f>IF(E48&lt;0,E$28*POWER(10,-E48/(10*E$29)),IF(E46&lt;0,E$26*POWER(10,-E46/(10*E$27)),0.3*POWER(10,E44/(10*E$25))/(4*PI()*$C$5)))</f>
        <v>482.67269706716593</v>
      </c>
      <c r="F49" s="35">
        <f>IF(F48&lt;0,F$28*POWER(10,-F48/(10*F$29)),IF(F46&lt;0,F$26*POWER(10,-F46/(10*F$27)),0.3*POWER(10,F44/(10*F$25))/(4*PI()*$C$5)))</f>
        <v>874.38526629566161</v>
      </c>
      <c r="G49" s="35">
        <f>IF(G48&lt;0,G$28*POWER(10,-G48/(10*G$29)),IF(G46&lt;0,G$26*POWER(10,-G46/(10*G$27)),0.3*POWER(10,G44/(10*G$25))/(4*PI()*$C$5)))</f>
        <v>1707.4159053869266</v>
      </c>
      <c r="H49" s="36">
        <f>IF(H48&lt;0,H$28*POWER(10,-H48/(10*H$29)),IF(H46&lt;0,H$26*POWER(10,-H46/(10*H$27)),0.3*POWER(10,H44/(10*H$25))/(4*PI()*$C$5)))</f>
        <v>965.01477214677766</v>
      </c>
    </row>
    <row r="51" spans="1:8" x14ac:dyDescent="0.2">
      <c r="A51" s="45" t="s">
        <v>50</v>
      </c>
      <c r="B51" s="45" t="s">
        <v>76</v>
      </c>
    </row>
    <row r="52" spans="1:8" x14ac:dyDescent="0.2">
      <c r="A52" s="45" t="s">
        <v>52</v>
      </c>
      <c r="B52" s="45" t="s">
        <v>67</v>
      </c>
    </row>
    <row r="53" spans="1:8" s="45" customFormat="1" x14ac:dyDescent="0.2">
      <c r="B53" s="45" t="s">
        <v>54</v>
      </c>
      <c r="C53" s="46"/>
      <c r="D53" s="46"/>
      <c r="E53" s="46"/>
      <c r="F53" s="46"/>
      <c r="G53" s="46"/>
      <c r="H53" s="46"/>
    </row>
    <row r="54" spans="1:8" ht="12" thickBot="1" x14ac:dyDescent="0.25"/>
    <row r="55" spans="1:8" ht="12" thickBot="1" x14ac:dyDescent="0.25">
      <c r="A55" s="69" t="s">
        <v>8</v>
      </c>
      <c r="B55" s="70"/>
      <c r="C55" s="71">
        <v>5.76</v>
      </c>
      <c r="D55" s="71"/>
      <c r="E55" s="71" t="s">
        <v>9</v>
      </c>
      <c r="F55" s="71">
        <f>300000000/C55/10^9</f>
        <v>5.2083333333333336E-2</v>
      </c>
      <c r="G55" s="71"/>
      <c r="H55" s="72"/>
    </row>
    <row r="56" spans="1:8" x14ac:dyDescent="0.2">
      <c r="A56" s="3" t="s">
        <v>10</v>
      </c>
      <c r="B56" s="54"/>
      <c r="C56" s="9" t="s">
        <v>11</v>
      </c>
      <c r="D56" s="9" t="s">
        <v>12</v>
      </c>
      <c r="E56" s="10" t="s">
        <v>13</v>
      </c>
      <c r="F56" s="10" t="s">
        <v>14</v>
      </c>
      <c r="G56" s="11" t="s">
        <v>15</v>
      </c>
      <c r="H56" s="12" t="s">
        <v>16</v>
      </c>
    </row>
    <row r="57" spans="1:8" x14ac:dyDescent="0.2">
      <c r="A57" s="4" t="s">
        <v>71</v>
      </c>
      <c r="B57" s="55"/>
      <c r="C57" s="14"/>
      <c r="D57" s="31"/>
      <c r="E57" s="31"/>
      <c r="F57" s="31"/>
      <c r="G57" s="31"/>
      <c r="H57" s="15"/>
    </row>
    <row r="58" spans="1:8" x14ac:dyDescent="0.2">
      <c r="A58" s="5" t="s">
        <v>18</v>
      </c>
      <c r="B58" s="56"/>
      <c r="C58" s="68">
        <v>2.7000000000000001E-3</v>
      </c>
      <c r="D58" s="31" t="s">
        <v>5</v>
      </c>
      <c r="E58" s="51">
        <f>C58</f>
        <v>2.7000000000000001E-3</v>
      </c>
      <c r="F58" s="51">
        <f>E58</f>
        <v>2.7000000000000001E-3</v>
      </c>
      <c r="G58" s="51">
        <f>F58</f>
        <v>2.7000000000000001E-3</v>
      </c>
      <c r="H58" s="15">
        <f>G58</f>
        <v>2.7000000000000001E-3</v>
      </c>
    </row>
    <row r="59" spans="1:8" x14ac:dyDescent="0.2">
      <c r="A59" s="5" t="s">
        <v>19</v>
      </c>
      <c r="B59" s="56"/>
      <c r="C59" s="13">
        <v>45</v>
      </c>
      <c r="D59" s="31" t="s">
        <v>2</v>
      </c>
      <c r="E59" s="14">
        <f>$C59</f>
        <v>45</v>
      </c>
      <c r="F59" s="14">
        <f>$C59</f>
        <v>45</v>
      </c>
      <c r="G59" s="14">
        <f>$C59</f>
        <v>45</v>
      </c>
      <c r="H59" s="16">
        <f>$C59</f>
        <v>45</v>
      </c>
    </row>
    <row r="60" spans="1:8" x14ac:dyDescent="0.2">
      <c r="A60" s="5" t="s">
        <v>20</v>
      </c>
      <c r="B60" s="56"/>
      <c r="C60" s="13">
        <v>0</v>
      </c>
      <c r="D60" s="31" t="s">
        <v>4</v>
      </c>
      <c r="E60" s="14">
        <f>$C60</f>
        <v>0</v>
      </c>
      <c r="F60" s="14">
        <f t="shared" ref="F60:H63" si="8">$C60</f>
        <v>0</v>
      </c>
      <c r="G60" s="14">
        <f t="shared" si="8"/>
        <v>0</v>
      </c>
      <c r="H60" s="16">
        <f t="shared" si="8"/>
        <v>0</v>
      </c>
    </row>
    <row r="61" spans="1:8" x14ac:dyDescent="0.2">
      <c r="A61" s="5" t="s">
        <v>21</v>
      </c>
      <c r="B61" s="56"/>
      <c r="C61" s="13">
        <v>0</v>
      </c>
      <c r="D61" s="31" t="s">
        <v>4</v>
      </c>
      <c r="E61" s="14">
        <f>$C61</f>
        <v>0</v>
      </c>
      <c r="F61" s="14">
        <f t="shared" si="8"/>
        <v>0</v>
      </c>
      <c r="G61" s="14">
        <f t="shared" si="8"/>
        <v>0</v>
      </c>
      <c r="H61" s="16">
        <f t="shared" si="8"/>
        <v>0</v>
      </c>
    </row>
    <row r="62" spans="1:8" x14ac:dyDescent="0.2">
      <c r="A62" s="5" t="s">
        <v>22</v>
      </c>
      <c r="B62" s="56" t="s">
        <v>48</v>
      </c>
      <c r="C62" s="17">
        <v>33</v>
      </c>
      <c r="D62" s="31" t="s">
        <v>3</v>
      </c>
      <c r="E62" s="14">
        <f>$C62</f>
        <v>33</v>
      </c>
      <c r="F62" s="14">
        <f t="shared" si="8"/>
        <v>33</v>
      </c>
      <c r="G62" s="14">
        <f t="shared" si="8"/>
        <v>33</v>
      </c>
      <c r="H62" s="16">
        <f t="shared" si="8"/>
        <v>33</v>
      </c>
    </row>
    <row r="63" spans="1:8" x14ac:dyDescent="0.2">
      <c r="A63" s="100" t="s">
        <v>79</v>
      </c>
      <c r="B63" s="101"/>
      <c r="C63" s="102">
        <v>1</v>
      </c>
      <c r="D63" s="103" t="s">
        <v>4</v>
      </c>
      <c r="E63" s="104">
        <f>$C63</f>
        <v>1</v>
      </c>
      <c r="F63" s="104">
        <f t="shared" si="8"/>
        <v>1</v>
      </c>
      <c r="G63" s="104">
        <f t="shared" si="8"/>
        <v>1</v>
      </c>
      <c r="H63" s="105">
        <f t="shared" si="8"/>
        <v>1</v>
      </c>
    </row>
    <row r="64" spans="1:8" ht="12" thickBot="1" x14ac:dyDescent="0.25">
      <c r="A64" s="6" t="s">
        <v>46</v>
      </c>
      <c r="B64" s="57" t="s">
        <v>47</v>
      </c>
      <c r="C64" s="18"/>
      <c r="D64" s="34" t="s">
        <v>2</v>
      </c>
      <c r="E64" s="18">
        <f>E59-E60-E61-E62-E63</f>
        <v>11</v>
      </c>
      <c r="F64" s="18">
        <f t="shared" ref="F64:H64" si="9">F59-F60-F61-F62-F63</f>
        <v>11</v>
      </c>
      <c r="G64" s="18">
        <f t="shared" si="9"/>
        <v>11</v>
      </c>
      <c r="H64" s="18">
        <f t="shared" si="9"/>
        <v>11</v>
      </c>
    </row>
    <row r="65" spans="1:9" s="82" customFormat="1" ht="12" thickBot="1" x14ac:dyDescent="0.25">
      <c r="A65" s="75"/>
      <c r="B65" s="75"/>
      <c r="C65" s="78"/>
      <c r="D65" s="79"/>
      <c r="E65" s="20"/>
      <c r="F65" s="20"/>
      <c r="G65" s="20"/>
      <c r="H65" s="79"/>
    </row>
    <row r="66" spans="1:9" x14ac:dyDescent="0.2">
      <c r="A66" s="7" t="s">
        <v>77</v>
      </c>
      <c r="B66" s="58"/>
      <c r="C66" s="21"/>
      <c r="D66" s="40"/>
      <c r="E66" s="21"/>
      <c r="F66" s="21"/>
      <c r="G66" s="21"/>
      <c r="H66" s="41"/>
    </row>
    <row r="67" spans="1:9" x14ac:dyDescent="0.2">
      <c r="A67" s="4" t="s">
        <v>25</v>
      </c>
      <c r="B67" s="55"/>
      <c r="C67" s="22">
        <v>3</v>
      </c>
      <c r="D67" s="31" t="s">
        <v>5</v>
      </c>
      <c r="E67" s="14">
        <f t="shared" ref="E67:H69" si="10">$C67</f>
        <v>3</v>
      </c>
      <c r="F67" s="14">
        <f t="shared" si="10"/>
        <v>3</v>
      </c>
      <c r="G67" s="14">
        <f t="shared" si="10"/>
        <v>3</v>
      </c>
      <c r="H67" s="16">
        <f t="shared" si="10"/>
        <v>3</v>
      </c>
    </row>
    <row r="68" spans="1:9" x14ac:dyDescent="0.2">
      <c r="A68" s="5" t="s">
        <v>26</v>
      </c>
      <c r="B68" s="56"/>
      <c r="C68" s="22">
        <v>-90</v>
      </c>
      <c r="D68" s="31" t="s">
        <v>2</v>
      </c>
      <c r="E68" s="14">
        <f t="shared" si="10"/>
        <v>-90</v>
      </c>
      <c r="F68" s="14">
        <f t="shared" si="10"/>
        <v>-90</v>
      </c>
      <c r="G68" s="14">
        <f t="shared" si="10"/>
        <v>-90</v>
      </c>
      <c r="H68" s="16">
        <f t="shared" si="10"/>
        <v>-90</v>
      </c>
    </row>
    <row r="69" spans="1:9" x14ac:dyDescent="0.2">
      <c r="A69" s="5" t="s">
        <v>27</v>
      </c>
      <c r="B69" s="56"/>
      <c r="C69" s="22">
        <v>0</v>
      </c>
      <c r="D69" s="31" t="s">
        <v>3</v>
      </c>
      <c r="E69" s="14">
        <f t="shared" si="10"/>
        <v>0</v>
      </c>
      <c r="F69" s="14">
        <f t="shared" si="10"/>
        <v>0</v>
      </c>
      <c r="G69" s="14">
        <f t="shared" si="10"/>
        <v>0</v>
      </c>
      <c r="H69" s="16">
        <f t="shared" si="10"/>
        <v>0</v>
      </c>
    </row>
    <row r="70" spans="1:9" ht="12" thickBot="1" x14ac:dyDescent="0.25">
      <c r="A70" s="6" t="s">
        <v>28</v>
      </c>
      <c r="B70" s="57"/>
      <c r="C70" s="42"/>
      <c r="D70" s="34" t="s">
        <v>2</v>
      </c>
      <c r="E70" s="18">
        <f>E68-E69</f>
        <v>-90</v>
      </c>
      <c r="F70" s="18">
        <f t="shared" ref="F70:H70" si="11">F68-F69</f>
        <v>-90</v>
      </c>
      <c r="G70" s="18">
        <f t="shared" si="11"/>
        <v>-90</v>
      </c>
      <c r="H70" s="19">
        <f t="shared" si="11"/>
        <v>-90</v>
      </c>
    </row>
    <row r="71" spans="1:9" s="82" customFormat="1" ht="12" thickBot="1" x14ac:dyDescent="0.25">
      <c r="A71" s="73"/>
      <c r="B71" s="73"/>
      <c r="C71" s="80"/>
      <c r="D71" s="81"/>
      <c r="E71" s="49"/>
      <c r="F71" s="49"/>
      <c r="G71" s="49"/>
      <c r="H71" s="49"/>
    </row>
    <row r="72" spans="1:9" ht="12" thickBot="1" x14ac:dyDescent="0.25">
      <c r="A72" s="61" t="s">
        <v>7</v>
      </c>
      <c r="B72" s="62" t="s">
        <v>49</v>
      </c>
      <c r="C72" s="63"/>
      <c r="D72" s="64" t="s">
        <v>4</v>
      </c>
      <c r="E72" s="65">
        <v>0</v>
      </c>
      <c r="F72" s="65">
        <v>0</v>
      </c>
      <c r="G72" s="65">
        <v>0</v>
      </c>
      <c r="H72" s="66">
        <v>0</v>
      </c>
      <c r="I72" s="53"/>
    </row>
    <row r="73" spans="1:9" s="82" customFormat="1" ht="12" thickBot="1" x14ac:dyDescent="0.25">
      <c r="A73" s="75"/>
      <c r="B73" s="75"/>
      <c r="C73" s="20"/>
      <c r="D73" s="79"/>
      <c r="E73" s="20"/>
      <c r="F73" s="20"/>
      <c r="G73" s="20"/>
      <c r="H73" s="79"/>
    </row>
    <row r="74" spans="1:9" x14ac:dyDescent="0.2">
      <c r="A74" s="7" t="s">
        <v>29</v>
      </c>
      <c r="B74" s="58"/>
      <c r="C74" s="25"/>
      <c r="D74" s="43"/>
      <c r="E74" s="25"/>
      <c r="F74" s="25"/>
      <c r="G74" s="25"/>
      <c r="H74" s="41"/>
    </row>
    <row r="75" spans="1:9" x14ac:dyDescent="0.2">
      <c r="A75" s="5" t="s">
        <v>30</v>
      </c>
      <c r="B75" s="56"/>
      <c r="C75" s="26"/>
      <c r="D75" s="30"/>
      <c r="E75" s="23">
        <v>2</v>
      </c>
      <c r="F75" s="23">
        <v>2</v>
      </c>
      <c r="G75" s="23">
        <v>2</v>
      </c>
      <c r="H75" s="24">
        <v>2</v>
      </c>
    </row>
    <row r="76" spans="1:9" x14ac:dyDescent="0.2">
      <c r="A76" s="5" t="s">
        <v>31</v>
      </c>
      <c r="B76" s="56"/>
      <c r="C76" s="26"/>
      <c r="D76" s="30"/>
      <c r="E76" s="14">
        <v>64</v>
      </c>
      <c r="F76" s="14">
        <v>128</v>
      </c>
      <c r="G76" s="14">
        <v>256</v>
      </c>
      <c r="H76" s="16">
        <v>15</v>
      </c>
    </row>
    <row r="77" spans="1:9" x14ac:dyDescent="0.2">
      <c r="A77" s="5" t="s">
        <v>32</v>
      </c>
      <c r="B77" s="56"/>
      <c r="C77" s="26"/>
      <c r="D77" s="30"/>
      <c r="E77" s="23">
        <v>3.8</v>
      </c>
      <c r="F77" s="23">
        <v>3.3</v>
      </c>
      <c r="G77" s="23">
        <v>2.8</v>
      </c>
      <c r="H77" s="24">
        <v>2.7</v>
      </c>
    </row>
    <row r="78" spans="1:9" x14ac:dyDescent="0.2">
      <c r="A78" s="5" t="s">
        <v>33</v>
      </c>
      <c r="B78" s="56"/>
      <c r="C78" s="26"/>
      <c r="D78" s="30"/>
      <c r="E78" s="14">
        <v>128</v>
      </c>
      <c r="F78" s="14">
        <v>256</v>
      </c>
      <c r="G78" s="14">
        <v>1024</v>
      </c>
      <c r="H78" s="16">
        <v>1024</v>
      </c>
    </row>
    <row r="79" spans="1:9" ht="12" thickBot="1" x14ac:dyDescent="0.25">
      <c r="A79" s="8" t="s">
        <v>34</v>
      </c>
      <c r="B79" s="60"/>
      <c r="C79" s="18"/>
      <c r="D79" s="34"/>
      <c r="E79" s="27">
        <v>4.3</v>
      </c>
      <c r="F79" s="27">
        <v>3.8</v>
      </c>
      <c r="G79" s="27">
        <v>3.3</v>
      </c>
      <c r="H79" s="28">
        <v>2.7</v>
      </c>
    </row>
    <row r="80" spans="1:9" ht="12" thickBot="1" x14ac:dyDescent="0.25">
      <c r="A80" s="2"/>
      <c r="B80" s="2"/>
      <c r="C80" s="38"/>
      <c r="D80" s="38"/>
      <c r="E80" s="38"/>
      <c r="F80" s="38"/>
      <c r="G80" s="38"/>
      <c r="H80" s="38"/>
    </row>
    <row r="81" spans="1:8" x14ac:dyDescent="0.2">
      <c r="A81" s="7" t="s">
        <v>35</v>
      </c>
      <c r="B81" s="58"/>
      <c r="C81" s="21"/>
      <c r="D81" s="40"/>
      <c r="E81" s="21"/>
      <c r="F81" s="21"/>
      <c r="G81" s="21"/>
      <c r="H81" s="41"/>
    </row>
    <row r="82" spans="1:8" x14ac:dyDescent="0.2">
      <c r="A82" s="5" t="s">
        <v>36</v>
      </c>
      <c r="B82" s="56"/>
      <c r="C82" s="13">
        <v>6</v>
      </c>
      <c r="D82" s="31" t="s">
        <v>4</v>
      </c>
      <c r="E82" s="14">
        <f>$C$32</f>
        <v>6</v>
      </c>
      <c r="F82" s="14">
        <f>$C$32</f>
        <v>6</v>
      </c>
      <c r="G82" s="14">
        <f>$C$32</f>
        <v>6</v>
      </c>
      <c r="H82" s="16">
        <f>$C$32</f>
        <v>6</v>
      </c>
    </row>
    <row r="83" spans="1:8" ht="12.75" x14ac:dyDescent="0.2">
      <c r="A83" s="4" t="s">
        <v>81</v>
      </c>
      <c r="B83" s="106"/>
      <c r="C83" s="107"/>
      <c r="D83" s="108" t="s">
        <v>24</v>
      </c>
      <c r="E83" s="26">
        <f>E70-E82</f>
        <v>-96</v>
      </c>
      <c r="F83" s="26">
        <f t="shared" ref="F83:H83" si="12">F70-F82</f>
        <v>-96</v>
      </c>
      <c r="G83" s="26">
        <f t="shared" si="12"/>
        <v>-96</v>
      </c>
      <c r="H83" s="26">
        <f t="shared" si="12"/>
        <v>-96</v>
      </c>
    </row>
    <row r="84" spans="1:8" x14ac:dyDescent="0.2">
      <c r="A84" s="5" t="s">
        <v>85</v>
      </c>
      <c r="B84" s="109"/>
      <c r="C84" s="110"/>
      <c r="D84" s="14"/>
      <c r="E84" s="14"/>
      <c r="F84" s="14"/>
      <c r="G84" s="16"/>
      <c r="H84" s="16"/>
    </row>
    <row r="85" spans="1:8" x14ac:dyDescent="0.2">
      <c r="A85" s="111" t="s">
        <v>82</v>
      </c>
      <c r="B85" s="112"/>
      <c r="C85" s="1"/>
      <c r="D85" s="110" t="s">
        <v>24</v>
      </c>
      <c r="E85" s="14">
        <f>E83-E62</f>
        <v>-129</v>
      </c>
      <c r="F85" s="14">
        <f t="shared" ref="F85:H85" si="13">F83-F62</f>
        <v>-129</v>
      </c>
      <c r="G85" s="16">
        <f t="shared" si="13"/>
        <v>-129</v>
      </c>
      <c r="H85" s="16">
        <f t="shared" si="13"/>
        <v>-129</v>
      </c>
    </row>
    <row r="86" spans="1:8" x14ac:dyDescent="0.2">
      <c r="A86" s="4" t="s">
        <v>37</v>
      </c>
      <c r="B86" s="55"/>
      <c r="C86" s="14"/>
      <c r="D86" s="30" t="s">
        <v>4</v>
      </c>
      <c r="E86" s="26">
        <f>-E85+E64</f>
        <v>140</v>
      </c>
      <c r="F86" s="26">
        <f t="shared" ref="F86:H86" si="14">-F85+F64</f>
        <v>140</v>
      </c>
      <c r="G86" s="26">
        <f t="shared" si="14"/>
        <v>140</v>
      </c>
      <c r="H86" s="29">
        <f t="shared" si="14"/>
        <v>140</v>
      </c>
    </row>
    <row r="87" spans="1:8" x14ac:dyDescent="0.2">
      <c r="A87" s="5" t="s">
        <v>38</v>
      </c>
      <c r="B87" s="56"/>
      <c r="C87" s="14"/>
      <c r="D87" s="31" t="s">
        <v>4</v>
      </c>
      <c r="E87" s="14">
        <f>-10*E75*LOG(0.3/(4*PI()*E76*$C$5),10)</f>
        <v>83.773821334190643</v>
      </c>
      <c r="F87" s="14">
        <f>-10*F75*LOG(0.3/(4*PI()*F76*$C$5),10)</f>
        <v>89.794421247470268</v>
      </c>
      <c r="G87" s="14">
        <f>-10*G75*LOG(0.3/(4*PI()*G76*$C$5),10)</f>
        <v>95.815021160749893</v>
      </c>
      <c r="H87" s="16">
        <f>-10*H75*LOG(0.3/(4*PI()*H76*$C$5),10)</f>
        <v>71.172047035626534</v>
      </c>
    </row>
    <row r="88" spans="1:8" x14ac:dyDescent="0.2">
      <c r="A88" s="5" t="s">
        <v>39</v>
      </c>
      <c r="B88" s="56"/>
      <c r="C88" s="14"/>
      <c r="D88" s="31" t="s">
        <v>4</v>
      </c>
      <c r="E88" s="14">
        <f>-E86+E87</f>
        <v>-56.226178665809357</v>
      </c>
      <c r="F88" s="14">
        <f>-F86+F87</f>
        <v>-50.205578752529732</v>
      </c>
      <c r="G88" s="14">
        <f>-G86+G87</f>
        <v>-44.184978839250107</v>
      </c>
      <c r="H88" s="16">
        <f>-H86+H87</f>
        <v>-68.827952964373466</v>
      </c>
    </row>
    <row r="89" spans="1:8" x14ac:dyDescent="0.2">
      <c r="A89" s="5" t="s">
        <v>40</v>
      </c>
      <c r="B89" s="56"/>
      <c r="C89" s="14"/>
      <c r="D89" s="31" t="s">
        <v>4</v>
      </c>
      <c r="E89" s="14">
        <f>E87+10*E77*LOG(E78/E76,10)</f>
        <v>95.212961169421931</v>
      </c>
      <c r="F89" s="14">
        <f>F87+10*F77*LOG(F78/F76,10)</f>
        <v>99.728411104381649</v>
      </c>
      <c r="G89" s="14">
        <f>G87+10*G77*LOG(G78/G76,10)</f>
        <v>112.67270091793284</v>
      </c>
      <c r="H89" s="16">
        <f>H87+10*H77*LOG(H78/H76,10)</f>
        <v>120.69568187039806</v>
      </c>
    </row>
    <row r="90" spans="1:8" x14ac:dyDescent="0.2">
      <c r="A90" s="5" t="s">
        <v>39</v>
      </c>
      <c r="B90" s="56"/>
      <c r="C90" s="14"/>
      <c r="D90" s="31" t="s">
        <v>4</v>
      </c>
      <c r="E90" s="14">
        <f>-E86+E89</f>
        <v>-44.787038830578069</v>
      </c>
      <c r="F90" s="14">
        <f>-F86+F89</f>
        <v>-40.271588895618351</v>
      </c>
      <c r="G90" s="14">
        <f>-G86+G89</f>
        <v>-27.327299082067157</v>
      </c>
      <c r="H90" s="16">
        <f>-H86+H89</f>
        <v>-19.304318129601938</v>
      </c>
    </row>
    <row r="91" spans="1:8" x14ac:dyDescent="0.2">
      <c r="A91" s="4" t="s">
        <v>43</v>
      </c>
      <c r="B91" s="55"/>
      <c r="C91" s="26"/>
      <c r="D91" s="30" t="s">
        <v>6</v>
      </c>
      <c r="E91" s="32">
        <f>IF(E90&lt;0,E$28*POWER(10,-E90/(10*E$29)),IF(E88&lt;0,E$26*POWER(10,-E88/(10*E$27)),0.3*POWER(10,E86/(10*E$25))/(4*PI()*$C$5)))</f>
        <v>1408.5394406672954</v>
      </c>
      <c r="F91" s="32">
        <f>IF(F90&lt;0,F$28*POWER(10,-F90/(10*F$29)),IF(F88&lt;0,F$26*POWER(10,-F88/(10*F$27)),0.3*POWER(10,F86/(10*F$25))/(4*PI()*$C$5)))</f>
        <v>2937.7756069572793</v>
      </c>
      <c r="G91" s="32">
        <f>IF(G90&lt;0,G$28*POWER(10,-G90/(10*G$29)),IF(G88&lt;0,G$26*POWER(10,-G88/(10*G$27)),0.3*POWER(10,G86/(10*G$25))/(4*PI()*$C$5)))</f>
        <v>6892.8674776492862</v>
      </c>
      <c r="H91" s="33">
        <f>IF(H90&lt;0,H$28*POWER(10,-H90/(10*H$29)),IF(H88&lt;0,H$26*POWER(10,-H88/(10*H$27)),0.3*POWER(10,H86/(10*H$25))/(4*PI()*$C$5)))</f>
        <v>5312.2034821430661</v>
      </c>
    </row>
    <row r="92" spans="1:8" x14ac:dyDescent="0.2">
      <c r="A92" s="5" t="s">
        <v>44</v>
      </c>
      <c r="B92" s="56"/>
      <c r="C92" s="14"/>
      <c r="D92" s="31"/>
      <c r="E92" s="14"/>
      <c r="F92" s="14"/>
      <c r="G92" s="14"/>
      <c r="H92" s="16"/>
    </row>
    <row r="93" spans="1:8" x14ac:dyDescent="0.2">
      <c r="A93" s="5" t="s">
        <v>41</v>
      </c>
      <c r="B93" s="56"/>
      <c r="C93" s="17">
        <v>20</v>
      </c>
      <c r="D93" s="31" t="s">
        <v>4</v>
      </c>
      <c r="E93" s="14">
        <f>$C93</f>
        <v>20</v>
      </c>
      <c r="F93" s="14">
        <f>$C93</f>
        <v>20</v>
      </c>
      <c r="G93" s="14">
        <f>$C93</f>
        <v>20</v>
      </c>
      <c r="H93" s="16">
        <f>$C93</f>
        <v>20</v>
      </c>
    </row>
    <row r="94" spans="1:8" x14ac:dyDescent="0.2">
      <c r="A94" s="4" t="s">
        <v>37</v>
      </c>
      <c r="B94" s="55"/>
      <c r="C94" s="44"/>
      <c r="D94" s="30" t="s">
        <v>4</v>
      </c>
      <c r="E94" s="26">
        <f>E86-E93</f>
        <v>120</v>
      </c>
      <c r="F94" s="26">
        <f t="shared" ref="F94:H94" si="15">F86-F93</f>
        <v>120</v>
      </c>
      <c r="G94" s="26">
        <f t="shared" si="15"/>
        <v>120</v>
      </c>
      <c r="H94" s="29">
        <f t="shared" si="15"/>
        <v>120</v>
      </c>
    </row>
    <row r="95" spans="1:8" x14ac:dyDescent="0.2">
      <c r="A95" s="5" t="s">
        <v>38</v>
      </c>
      <c r="B95" s="56"/>
      <c r="C95" s="14"/>
      <c r="D95" s="31" t="s">
        <v>4</v>
      </c>
      <c r="E95" s="14">
        <f>-10*E$25*LOG(0.3/(4*PI()*E$26*$C$5),10)</f>
        <v>83.773821334190643</v>
      </c>
      <c r="F95" s="14">
        <f>-10*F$25*LOG(0.3/(4*PI()*F$26*$C$5),10)</f>
        <v>89.794421247470268</v>
      </c>
      <c r="G95" s="14">
        <f>-10*G$25*LOG(0.3/(4*PI()*G$26*$C$5),10)</f>
        <v>95.815021160749893</v>
      </c>
      <c r="H95" s="16">
        <f>-10*H$25*LOG(0.3/(4*PI()*H$26*$C$5),10)</f>
        <v>71.172047035626534</v>
      </c>
    </row>
    <row r="96" spans="1:8" x14ac:dyDescent="0.2">
      <c r="A96" s="5" t="s">
        <v>39</v>
      </c>
      <c r="B96" s="56"/>
      <c r="C96" s="14"/>
      <c r="D96" s="31" t="s">
        <v>4</v>
      </c>
      <c r="E96" s="14">
        <f>-E94+E95</f>
        <v>-36.226178665809357</v>
      </c>
      <c r="F96" s="14">
        <f>-F94+F95</f>
        <v>-30.205578752529732</v>
      </c>
      <c r="G96" s="14">
        <f>-G94+G95</f>
        <v>-24.184978839250107</v>
      </c>
      <c r="H96" s="16">
        <f>-H94+H95</f>
        <v>-48.827952964373466</v>
      </c>
    </row>
    <row r="97" spans="1:8" x14ac:dyDescent="0.2">
      <c r="A97" s="5" t="s">
        <v>40</v>
      </c>
      <c r="B97" s="56"/>
      <c r="C97" s="14"/>
      <c r="D97" s="31" t="s">
        <v>4</v>
      </c>
      <c r="E97" s="14">
        <f>E95+10*E$27*LOG(E$28/E$26,10)</f>
        <v>95.212961169421931</v>
      </c>
      <c r="F97" s="14">
        <f>F95+10*F$27*LOG(F$28/F$26,10)</f>
        <v>99.728411104381649</v>
      </c>
      <c r="G97" s="14">
        <f>G95+10*G$27*LOG(G$28/G$26,10)</f>
        <v>112.67270091793284</v>
      </c>
      <c r="H97" s="16">
        <f>H95+10*H$27*LOG(H$28/H$26,10)</f>
        <v>120.69568187039806</v>
      </c>
    </row>
    <row r="98" spans="1:8" x14ac:dyDescent="0.2">
      <c r="A98" s="5" t="s">
        <v>39</v>
      </c>
      <c r="B98" s="56"/>
      <c r="C98" s="14"/>
      <c r="D98" s="31" t="s">
        <v>4</v>
      </c>
      <c r="E98" s="14">
        <f>-E94+E97</f>
        <v>-24.787038830578069</v>
      </c>
      <c r="F98" s="14">
        <f>-F94+F97</f>
        <v>-20.271588895618351</v>
      </c>
      <c r="G98" s="14">
        <f>-G94+G97</f>
        <v>-7.3272990820671566</v>
      </c>
      <c r="H98" s="16">
        <f>-H94+H97</f>
        <v>0.69568187039806162</v>
      </c>
    </row>
    <row r="99" spans="1:8" ht="12" thickBot="1" x14ac:dyDescent="0.25">
      <c r="A99" s="6" t="s">
        <v>43</v>
      </c>
      <c r="B99" s="57"/>
      <c r="C99" s="18"/>
      <c r="D99" s="34" t="s">
        <v>6</v>
      </c>
      <c r="E99" s="35">
        <f>IF(E98&lt;0,E$28*POWER(10,-E98/(10*E$29)),IF(E96&lt;0,E$26*POWER(10,-E96/(10*E$27)),0.3*POWER(10,E94/(10*E$25))/(4*PI()*$C$5)))</f>
        <v>482.67269706716593</v>
      </c>
      <c r="F99" s="35">
        <f>IF(F98&lt;0,F$28*POWER(10,-F98/(10*F$29)),IF(F96&lt;0,F$26*POWER(10,-F96/(10*F$27)),0.3*POWER(10,F94/(10*F$25))/(4*PI()*$C$5)))</f>
        <v>874.38526629566161</v>
      </c>
      <c r="G99" s="35">
        <f>IF(G98&lt;0,G$28*POWER(10,-G98/(10*G$29)),IF(G96&lt;0,G$26*POWER(10,-G96/(10*G$27)),0.3*POWER(10,G94/(10*G$25))/(4*PI()*$C$5)))</f>
        <v>1707.4159053869266</v>
      </c>
      <c r="H99" s="36">
        <f>IF(H98&lt;0,H$28*POWER(10,-H98/(10*H$29)),IF(H96&lt;0,H$26*POWER(10,-H96/(10*H$27)),0.3*POWER(10,H94/(10*H$25))/(4*PI()*$C$5)))</f>
        <v>965.01477214677766</v>
      </c>
    </row>
    <row r="101" spans="1:8" x14ac:dyDescent="0.2">
      <c r="A101" s="45" t="s">
        <v>50</v>
      </c>
      <c r="B101" s="45" t="s">
        <v>75</v>
      </c>
    </row>
    <row r="102" spans="1:8" x14ac:dyDescent="0.2">
      <c r="A102" s="45" t="s">
        <v>52</v>
      </c>
      <c r="B102" s="45" t="s">
        <v>67</v>
      </c>
    </row>
    <row r="103" spans="1:8" s="45" customFormat="1" x14ac:dyDescent="0.2">
      <c r="B103" s="45" t="s">
        <v>54</v>
      </c>
      <c r="C103" s="46"/>
      <c r="D103" s="46"/>
      <c r="E103" s="46"/>
      <c r="F103" s="46"/>
      <c r="G103" s="46"/>
      <c r="H103" s="46"/>
    </row>
    <row r="104" spans="1:8" ht="12" thickBot="1" x14ac:dyDescent="0.25"/>
    <row r="105" spans="1:8" ht="12" thickBot="1" x14ac:dyDescent="0.25">
      <c r="A105" s="69" t="s">
        <v>8</v>
      </c>
      <c r="B105" s="70"/>
      <c r="C105" s="71">
        <v>5.76</v>
      </c>
      <c r="D105" s="71"/>
      <c r="E105" s="71" t="s">
        <v>9</v>
      </c>
      <c r="F105" s="71">
        <f>300000000/C105/10^9</f>
        <v>5.2083333333333336E-2</v>
      </c>
      <c r="G105" s="71"/>
      <c r="H105" s="72"/>
    </row>
    <row r="106" spans="1:8" x14ac:dyDescent="0.2">
      <c r="A106" s="3" t="s">
        <v>10</v>
      </c>
      <c r="B106" s="54"/>
      <c r="C106" s="9" t="s">
        <v>11</v>
      </c>
      <c r="D106" s="9" t="s">
        <v>12</v>
      </c>
      <c r="E106" s="10" t="s">
        <v>13</v>
      </c>
      <c r="F106" s="10" t="s">
        <v>14</v>
      </c>
      <c r="G106" s="11" t="s">
        <v>15</v>
      </c>
      <c r="H106" s="12" t="s">
        <v>16</v>
      </c>
    </row>
    <row r="107" spans="1:8" x14ac:dyDescent="0.2">
      <c r="A107" s="4" t="s">
        <v>72</v>
      </c>
      <c r="B107" s="55"/>
      <c r="C107" s="14"/>
      <c r="D107" s="31"/>
      <c r="E107" s="31"/>
      <c r="F107" s="31"/>
      <c r="G107" s="31"/>
      <c r="H107" s="15"/>
    </row>
    <row r="108" spans="1:8" x14ac:dyDescent="0.2">
      <c r="A108" s="5" t="s">
        <v>18</v>
      </c>
      <c r="B108" s="56"/>
      <c r="C108" s="67">
        <v>8.9999999999999993E-3</v>
      </c>
      <c r="D108" s="31" t="s">
        <v>5</v>
      </c>
      <c r="E108" s="50">
        <f>C108</f>
        <v>8.9999999999999993E-3</v>
      </c>
      <c r="F108" s="50">
        <f>E108</f>
        <v>8.9999999999999993E-3</v>
      </c>
      <c r="G108" s="50">
        <f>F108</f>
        <v>8.9999999999999993E-3</v>
      </c>
      <c r="H108" s="15">
        <f>G108</f>
        <v>8.9999999999999993E-3</v>
      </c>
    </row>
    <row r="109" spans="1:8" x14ac:dyDescent="0.2">
      <c r="A109" s="5" t="s">
        <v>19</v>
      </c>
      <c r="B109" s="56"/>
      <c r="C109" s="13">
        <v>42</v>
      </c>
      <c r="D109" s="31" t="s">
        <v>2</v>
      </c>
      <c r="E109" s="14">
        <f>$C109</f>
        <v>42</v>
      </c>
      <c r="F109" s="14">
        <f>$C109</f>
        <v>42</v>
      </c>
      <c r="G109" s="14">
        <f>$C109</f>
        <v>42</v>
      </c>
      <c r="H109" s="16">
        <f>$C109</f>
        <v>42</v>
      </c>
    </row>
    <row r="110" spans="1:8" x14ac:dyDescent="0.2">
      <c r="A110" s="5" t="s">
        <v>20</v>
      </c>
      <c r="B110" s="56"/>
      <c r="C110" s="13">
        <v>0</v>
      </c>
      <c r="D110" s="31" t="s">
        <v>4</v>
      </c>
      <c r="E110" s="14">
        <f>$C110</f>
        <v>0</v>
      </c>
      <c r="F110" s="14">
        <f t="shared" ref="F110:H113" si="16">$C110</f>
        <v>0</v>
      </c>
      <c r="G110" s="14">
        <f t="shared" si="16"/>
        <v>0</v>
      </c>
      <c r="H110" s="16">
        <f t="shared" si="16"/>
        <v>0</v>
      </c>
    </row>
    <row r="111" spans="1:8" x14ac:dyDescent="0.2">
      <c r="A111" s="5" t="s">
        <v>21</v>
      </c>
      <c r="B111" s="56"/>
      <c r="C111" s="13">
        <v>15</v>
      </c>
      <c r="D111" s="31" t="s">
        <v>4</v>
      </c>
      <c r="E111" s="14">
        <f>$C111</f>
        <v>15</v>
      </c>
      <c r="F111" s="14">
        <f t="shared" si="16"/>
        <v>15</v>
      </c>
      <c r="G111" s="14">
        <f t="shared" si="16"/>
        <v>15</v>
      </c>
      <c r="H111" s="16">
        <f t="shared" si="16"/>
        <v>15</v>
      </c>
    </row>
    <row r="112" spans="1:8" x14ac:dyDescent="0.2">
      <c r="A112" s="5" t="s">
        <v>22</v>
      </c>
      <c r="B112" s="56" t="s">
        <v>48</v>
      </c>
      <c r="C112" s="17">
        <v>33</v>
      </c>
      <c r="D112" s="31" t="s">
        <v>3</v>
      </c>
      <c r="E112" s="14">
        <f>$C112</f>
        <v>33</v>
      </c>
      <c r="F112" s="14">
        <f t="shared" si="16"/>
        <v>33</v>
      </c>
      <c r="G112" s="14">
        <f t="shared" si="16"/>
        <v>33</v>
      </c>
      <c r="H112" s="16">
        <f t="shared" si="16"/>
        <v>33</v>
      </c>
    </row>
    <row r="113" spans="1:9" x14ac:dyDescent="0.2">
      <c r="A113" s="100" t="s">
        <v>79</v>
      </c>
      <c r="B113" s="101"/>
      <c r="C113" s="102">
        <v>1</v>
      </c>
      <c r="D113" s="103" t="s">
        <v>4</v>
      </c>
      <c r="E113" s="104">
        <f>$C113</f>
        <v>1</v>
      </c>
      <c r="F113" s="104">
        <f t="shared" si="16"/>
        <v>1</v>
      </c>
      <c r="G113" s="104">
        <f t="shared" si="16"/>
        <v>1</v>
      </c>
      <c r="H113" s="105">
        <f t="shared" si="16"/>
        <v>1</v>
      </c>
    </row>
    <row r="114" spans="1:9" ht="12" thickBot="1" x14ac:dyDescent="0.25">
      <c r="A114" s="6" t="s">
        <v>46</v>
      </c>
      <c r="B114" s="57" t="s">
        <v>47</v>
      </c>
      <c r="C114" s="18"/>
      <c r="D114" s="34" t="s">
        <v>2</v>
      </c>
      <c r="E114" s="18">
        <f>E109-E110-E111-E112-E113</f>
        <v>-7</v>
      </c>
      <c r="F114" s="18">
        <f t="shared" ref="F114:H114" si="17">F109-F110-F111-F112-F113</f>
        <v>-7</v>
      </c>
      <c r="G114" s="18">
        <f t="shared" si="17"/>
        <v>-7</v>
      </c>
      <c r="H114" s="18">
        <f t="shared" si="17"/>
        <v>-7</v>
      </c>
    </row>
    <row r="115" spans="1:9" s="82" customFormat="1" ht="12" thickBot="1" x14ac:dyDescent="0.25">
      <c r="A115" s="75"/>
      <c r="B115" s="75"/>
      <c r="C115" s="78"/>
      <c r="D115" s="79"/>
      <c r="E115" s="20"/>
      <c r="F115" s="20"/>
      <c r="G115" s="20"/>
      <c r="H115" s="79"/>
    </row>
    <row r="116" spans="1:9" x14ac:dyDescent="0.2">
      <c r="A116" s="7" t="s">
        <v>77</v>
      </c>
      <c r="B116" s="58"/>
      <c r="C116" s="21"/>
      <c r="D116" s="40"/>
      <c r="E116" s="21"/>
      <c r="F116" s="21"/>
      <c r="G116" s="21"/>
      <c r="H116" s="41"/>
    </row>
    <row r="117" spans="1:9" x14ac:dyDescent="0.2">
      <c r="A117" s="4" t="s">
        <v>25</v>
      </c>
      <c r="B117" s="55"/>
      <c r="C117" s="22">
        <v>3</v>
      </c>
      <c r="D117" s="31" t="s">
        <v>5</v>
      </c>
      <c r="E117" s="14">
        <f t="shared" ref="E117:H119" si="18">$C117</f>
        <v>3</v>
      </c>
      <c r="F117" s="14">
        <f t="shared" si="18"/>
        <v>3</v>
      </c>
      <c r="G117" s="14">
        <f t="shared" si="18"/>
        <v>3</v>
      </c>
      <c r="H117" s="16">
        <f t="shared" si="18"/>
        <v>3</v>
      </c>
    </row>
    <row r="118" spans="1:9" x14ac:dyDescent="0.2">
      <c r="A118" s="5" t="s">
        <v>26</v>
      </c>
      <c r="B118" s="56"/>
      <c r="C118" s="22">
        <v>-90</v>
      </c>
      <c r="D118" s="31" t="s">
        <v>2</v>
      </c>
      <c r="E118" s="14">
        <f t="shared" si="18"/>
        <v>-90</v>
      </c>
      <c r="F118" s="14">
        <f t="shared" si="18"/>
        <v>-90</v>
      </c>
      <c r="G118" s="14">
        <f t="shared" si="18"/>
        <v>-90</v>
      </c>
      <c r="H118" s="16">
        <f t="shared" si="18"/>
        <v>-90</v>
      </c>
    </row>
    <row r="119" spans="1:9" x14ac:dyDescent="0.2">
      <c r="A119" s="5" t="s">
        <v>27</v>
      </c>
      <c r="B119" s="56"/>
      <c r="C119" s="22">
        <v>0</v>
      </c>
      <c r="D119" s="31" t="s">
        <v>3</v>
      </c>
      <c r="E119" s="14">
        <f t="shared" si="18"/>
        <v>0</v>
      </c>
      <c r="F119" s="14">
        <f t="shared" si="18"/>
        <v>0</v>
      </c>
      <c r="G119" s="14">
        <f t="shared" si="18"/>
        <v>0</v>
      </c>
      <c r="H119" s="16">
        <f t="shared" si="18"/>
        <v>0</v>
      </c>
    </row>
    <row r="120" spans="1:9" ht="12" thickBot="1" x14ac:dyDescent="0.25">
      <c r="A120" s="6" t="s">
        <v>28</v>
      </c>
      <c r="B120" s="57"/>
      <c r="C120" s="42"/>
      <c r="D120" s="34" t="s">
        <v>2</v>
      </c>
      <c r="E120" s="18">
        <f>E118-E119</f>
        <v>-90</v>
      </c>
      <c r="F120" s="18">
        <f t="shared" ref="F120:H120" si="19">F118-F119</f>
        <v>-90</v>
      </c>
      <c r="G120" s="18">
        <f t="shared" si="19"/>
        <v>-90</v>
      </c>
      <c r="H120" s="19">
        <f t="shared" si="19"/>
        <v>-90</v>
      </c>
    </row>
    <row r="121" spans="1:9" s="82" customFormat="1" ht="12" thickBot="1" x14ac:dyDescent="0.25">
      <c r="A121" s="73"/>
      <c r="B121" s="73"/>
      <c r="C121" s="80"/>
      <c r="D121" s="81"/>
      <c r="E121" s="49"/>
      <c r="F121" s="49"/>
      <c r="G121" s="49"/>
      <c r="H121" s="49"/>
    </row>
    <row r="122" spans="1:9" ht="12" thickBot="1" x14ac:dyDescent="0.25">
      <c r="A122" s="61" t="s">
        <v>7</v>
      </c>
      <c r="B122" s="62" t="s">
        <v>49</v>
      </c>
      <c r="C122" s="63"/>
      <c r="D122" s="64" t="s">
        <v>4</v>
      </c>
      <c r="E122" s="65">
        <v>0</v>
      </c>
      <c r="F122" s="65">
        <v>0</v>
      </c>
      <c r="G122" s="65">
        <v>0</v>
      </c>
      <c r="H122" s="66">
        <v>0</v>
      </c>
      <c r="I122" s="53"/>
    </row>
    <row r="123" spans="1:9" s="82" customFormat="1" ht="12" thickBot="1" x14ac:dyDescent="0.25">
      <c r="A123" s="75"/>
      <c r="B123" s="75"/>
      <c r="C123" s="20"/>
      <c r="D123" s="79"/>
      <c r="E123" s="20"/>
      <c r="F123" s="20"/>
      <c r="G123" s="20"/>
      <c r="H123" s="79"/>
    </row>
    <row r="124" spans="1:9" x14ac:dyDescent="0.2">
      <c r="A124" s="7" t="s">
        <v>29</v>
      </c>
      <c r="B124" s="58"/>
      <c r="C124" s="25"/>
      <c r="D124" s="43"/>
      <c r="E124" s="25"/>
      <c r="F124" s="25"/>
      <c r="G124" s="25"/>
      <c r="H124" s="41"/>
    </row>
    <row r="125" spans="1:9" x14ac:dyDescent="0.2">
      <c r="A125" s="5" t="s">
        <v>30</v>
      </c>
      <c r="B125" s="56"/>
      <c r="C125" s="26"/>
      <c r="D125" s="30"/>
      <c r="E125" s="23">
        <v>2</v>
      </c>
      <c r="F125" s="23">
        <v>2</v>
      </c>
      <c r="G125" s="23">
        <v>2</v>
      </c>
      <c r="H125" s="24">
        <v>2</v>
      </c>
    </row>
    <row r="126" spans="1:9" x14ac:dyDescent="0.2">
      <c r="A126" s="5" t="s">
        <v>31</v>
      </c>
      <c r="B126" s="56"/>
      <c r="C126" s="26"/>
      <c r="D126" s="30"/>
      <c r="E126" s="14">
        <v>64</v>
      </c>
      <c r="F126" s="14">
        <v>128</v>
      </c>
      <c r="G126" s="14">
        <v>256</v>
      </c>
      <c r="H126" s="16">
        <v>15</v>
      </c>
    </row>
    <row r="127" spans="1:9" x14ac:dyDescent="0.2">
      <c r="A127" s="5" t="s">
        <v>32</v>
      </c>
      <c r="B127" s="56"/>
      <c r="C127" s="26"/>
      <c r="D127" s="30"/>
      <c r="E127" s="23">
        <v>3.8</v>
      </c>
      <c r="F127" s="23">
        <v>3.3</v>
      </c>
      <c r="G127" s="23">
        <v>2.8</v>
      </c>
      <c r="H127" s="24">
        <v>2.7</v>
      </c>
    </row>
    <row r="128" spans="1:9" x14ac:dyDescent="0.2">
      <c r="A128" s="5" t="s">
        <v>33</v>
      </c>
      <c r="B128" s="56"/>
      <c r="C128" s="26"/>
      <c r="D128" s="30"/>
      <c r="E128" s="14">
        <v>128</v>
      </c>
      <c r="F128" s="14">
        <v>256</v>
      </c>
      <c r="G128" s="14">
        <v>1024</v>
      </c>
      <c r="H128" s="16">
        <v>1024</v>
      </c>
    </row>
    <row r="129" spans="1:8" ht="12" thickBot="1" x14ac:dyDescent="0.25">
      <c r="A129" s="8" t="s">
        <v>34</v>
      </c>
      <c r="B129" s="60"/>
      <c r="C129" s="18"/>
      <c r="D129" s="34"/>
      <c r="E129" s="27">
        <v>4.3</v>
      </c>
      <c r="F129" s="27">
        <v>3.8</v>
      </c>
      <c r="G129" s="27">
        <v>3.3</v>
      </c>
      <c r="H129" s="28">
        <v>2.7</v>
      </c>
    </row>
    <row r="130" spans="1:8" ht="12" thickBot="1" x14ac:dyDescent="0.25">
      <c r="A130" s="2"/>
      <c r="B130" s="2"/>
      <c r="C130" s="38"/>
      <c r="D130" s="38"/>
      <c r="E130" s="38"/>
      <c r="F130" s="38"/>
      <c r="G130" s="38"/>
      <c r="H130" s="38"/>
    </row>
    <row r="131" spans="1:8" x14ac:dyDescent="0.2">
      <c r="A131" s="7" t="s">
        <v>35</v>
      </c>
      <c r="B131" s="58"/>
      <c r="C131" s="21"/>
      <c r="D131" s="40"/>
      <c r="E131" s="21"/>
      <c r="F131" s="21"/>
      <c r="G131" s="21"/>
      <c r="H131" s="41"/>
    </row>
    <row r="132" spans="1:8" x14ac:dyDescent="0.2">
      <c r="A132" s="5" t="s">
        <v>36</v>
      </c>
      <c r="B132" s="56"/>
      <c r="C132" s="13">
        <v>6</v>
      </c>
      <c r="D132" s="31" t="s">
        <v>4</v>
      </c>
      <c r="E132" s="14">
        <f>$C$32</f>
        <v>6</v>
      </c>
      <c r="F132" s="14">
        <f>$C$32</f>
        <v>6</v>
      </c>
      <c r="G132" s="14">
        <f>$C$32</f>
        <v>6</v>
      </c>
      <c r="H132" s="16">
        <f>$C$32</f>
        <v>6</v>
      </c>
    </row>
    <row r="133" spans="1:8" ht="12.75" x14ac:dyDescent="0.2">
      <c r="A133" s="4" t="s">
        <v>81</v>
      </c>
      <c r="B133" s="106"/>
      <c r="C133" s="107"/>
      <c r="D133" s="108" t="s">
        <v>24</v>
      </c>
      <c r="E133" s="26">
        <f>E120-E132</f>
        <v>-96</v>
      </c>
      <c r="F133" s="26">
        <f t="shared" ref="F133:H133" si="20">F120-F132</f>
        <v>-96</v>
      </c>
      <c r="G133" s="26">
        <f t="shared" si="20"/>
        <v>-96</v>
      </c>
      <c r="H133" s="26">
        <f t="shared" si="20"/>
        <v>-96</v>
      </c>
    </row>
    <row r="134" spans="1:8" x14ac:dyDescent="0.2">
      <c r="A134" s="5" t="s">
        <v>85</v>
      </c>
      <c r="B134" s="109"/>
      <c r="C134" s="110"/>
      <c r="D134" s="14"/>
      <c r="E134" s="14"/>
      <c r="F134" s="14"/>
      <c r="G134" s="16"/>
      <c r="H134" s="16"/>
    </row>
    <row r="135" spans="1:8" x14ac:dyDescent="0.2">
      <c r="A135" s="111" t="s">
        <v>82</v>
      </c>
      <c r="B135" s="112"/>
      <c r="C135" s="1"/>
      <c r="D135" s="110" t="s">
        <v>24</v>
      </c>
      <c r="E135" s="14">
        <f>E133-E112</f>
        <v>-129</v>
      </c>
      <c r="F135" s="14">
        <f t="shared" ref="F135:H135" si="21">F133-F112</f>
        <v>-129</v>
      </c>
      <c r="G135" s="16">
        <f t="shared" si="21"/>
        <v>-129</v>
      </c>
      <c r="H135" s="16">
        <f t="shared" si="21"/>
        <v>-129</v>
      </c>
    </row>
    <row r="136" spans="1:8" x14ac:dyDescent="0.2">
      <c r="A136" s="4" t="s">
        <v>37</v>
      </c>
      <c r="B136" s="55"/>
      <c r="C136" s="14"/>
      <c r="D136" s="30" t="s">
        <v>4</v>
      </c>
      <c r="E136" s="26">
        <f>-E135+E114</f>
        <v>122</v>
      </c>
      <c r="F136" s="26">
        <f t="shared" ref="F136:H136" si="22">-F135+F114</f>
        <v>122</v>
      </c>
      <c r="G136" s="26">
        <f t="shared" si="22"/>
        <v>122</v>
      </c>
      <c r="H136" s="29">
        <f t="shared" si="22"/>
        <v>122</v>
      </c>
    </row>
    <row r="137" spans="1:8" x14ac:dyDescent="0.2">
      <c r="A137" s="5" t="s">
        <v>38</v>
      </c>
      <c r="B137" s="56"/>
      <c r="C137" s="14"/>
      <c r="D137" s="31" t="s">
        <v>4</v>
      </c>
      <c r="E137" s="14">
        <f>-10*E125*LOG(0.3/(4*PI()*E126*$C$5),10)</f>
        <v>83.773821334190643</v>
      </c>
      <c r="F137" s="14">
        <f>-10*F125*LOG(0.3/(4*PI()*F126*$C$5),10)</f>
        <v>89.794421247470268</v>
      </c>
      <c r="G137" s="14">
        <f>-10*G125*LOG(0.3/(4*PI()*G126*$C$5),10)</f>
        <v>95.815021160749893</v>
      </c>
      <c r="H137" s="16">
        <f>-10*H125*LOG(0.3/(4*PI()*H126*$C$5),10)</f>
        <v>71.172047035626534</v>
      </c>
    </row>
    <row r="138" spans="1:8" x14ac:dyDescent="0.2">
      <c r="A138" s="5" t="s">
        <v>39</v>
      </c>
      <c r="B138" s="56"/>
      <c r="C138" s="14"/>
      <c r="D138" s="31" t="s">
        <v>4</v>
      </c>
      <c r="E138" s="14">
        <f>-E136+E137</f>
        <v>-38.226178665809357</v>
      </c>
      <c r="F138" s="14">
        <f>-F136+F137</f>
        <v>-32.205578752529732</v>
      </c>
      <c r="G138" s="14">
        <f>-G136+G137</f>
        <v>-26.184978839250107</v>
      </c>
      <c r="H138" s="16">
        <f>-H136+H137</f>
        <v>-50.827952964373466</v>
      </c>
    </row>
    <row r="139" spans="1:8" x14ac:dyDescent="0.2">
      <c r="A139" s="5" t="s">
        <v>40</v>
      </c>
      <c r="B139" s="56"/>
      <c r="C139" s="14"/>
      <c r="D139" s="31" t="s">
        <v>4</v>
      </c>
      <c r="E139" s="14">
        <f>E137+10*E127*LOG(E128/E126,10)</f>
        <v>95.212961169421931</v>
      </c>
      <c r="F139" s="14">
        <f>F137+10*F127*LOG(F128/F126,10)</f>
        <v>99.728411104381649</v>
      </c>
      <c r="G139" s="14">
        <f>G137+10*G127*LOG(G128/G126,10)</f>
        <v>112.67270091793284</v>
      </c>
      <c r="H139" s="16">
        <f>H137+10*H127*LOG(H128/H126,10)</f>
        <v>120.69568187039806</v>
      </c>
    </row>
    <row r="140" spans="1:8" x14ac:dyDescent="0.2">
      <c r="A140" s="5" t="s">
        <v>39</v>
      </c>
      <c r="B140" s="56"/>
      <c r="C140" s="14"/>
      <c r="D140" s="31" t="s">
        <v>4</v>
      </c>
      <c r="E140" s="14">
        <f>-E136+E139</f>
        <v>-26.787038830578069</v>
      </c>
      <c r="F140" s="14">
        <f>-F136+F139</f>
        <v>-22.271588895618351</v>
      </c>
      <c r="G140" s="14">
        <f>-G136+G139</f>
        <v>-9.3272990820671566</v>
      </c>
      <c r="H140" s="16">
        <f>-H136+H139</f>
        <v>-1.3043181296019384</v>
      </c>
    </row>
    <row r="141" spans="1:8" x14ac:dyDescent="0.2">
      <c r="A141" s="4" t="s">
        <v>43</v>
      </c>
      <c r="B141" s="55"/>
      <c r="C141" s="26"/>
      <c r="D141" s="30" t="s">
        <v>6</v>
      </c>
      <c r="E141" s="32">
        <f>IF(E140&lt;0,E$28*POWER(10,-E140/(10*E$29)),IF(E138&lt;0,E$26*POWER(10,-E138/(10*E$27)),0.3*POWER(10,E136/(10*E$25))/(4*PI()*$C$5)))</f>
        <v>537.23507737398882</v>
      </c>
      <c r="F141" s="32">
        <f>IF(F140&lt;0,F$28*POWER(10,-F140/(10*F$29)),IF(F138&lt;0,F$26*POWER(10,-F138/(10*F$27)),0.3*POWER(10,F136/(10*F$25))/(4*PI()*$C$5)))</f>
        <v>987.0392205253504</v>
      </c>
      <c r="G141" s="32">
        <f>IF(G140&lt;0,G$28*POWER(10,-G140/(10*G$29)),IF(G138&lt;0,G$26*POWER(10,-G138/(10*G$27)),0.3*POWER(10,G136/(10*G$25))/(4*PI()*$C$5)))</f>
        <v>1963.1133812719775</v>
      </c>
      <c r="H141" s="33">
        <f>IF(H140&lt;0,H$28*POWER(10,-H140/(10*H$29)),IF(H138&lt;0,H$26*POWER(10,-H138/(10*H$27)),0.3*POWER(10,H136/(10*H$25))/(4*PI()*$C$5)))</f>
        <v>1144.4795462437189</v>
      </c>
    </row>
    <row r="142" spans="1:8" x14ac:dyDescent="0.2">
      <c r="A142" s="5" t="s">
        <v>44</v>
      </c>
      <c r="B142" s="56"/>
      <c r="C142" s="14"/>
      <c r="D142" s="31"/>
      <c r="E142" s="14"/>
      <c r="F142" s="14"/>
      <c r="G142" s="14"/>
      <c r="H142" s="16"/>
    </row>
    <row r="143" spans="1:8" x14ac:dyDescent="0.2">
      <c r="A143" s="5" t="s">
        <v>41</v>
      </c>
      <c r="B143" s="56"/>
      <c r="C143" s="17">
        <v>20</v>
      </c>
      <c r="D143" s="31" t="s">
        <v>4</v>
      </c>
      <c r="E143" s="14">
        <f>$C143</f>
        <v>20</v>
      </c>
      <c r="F143" s="14">
        <f>$C143</f>
        <v>20</v>
      </c>
      <c r="G143" s="14">
        <f>$C143</f>
        <v>20</v>
      </c>
      <c r="H143" s="16">
        <f>$C143</f>
        <v>20</v>
      </c>
    </row>
    <row r="144" spans="1:8" x14ac:dyDescent="0.2">
      <c r="A144" s="4" t="s">
        <v>37</v>
      </c>
      <c r="B144" s="55"/>
      <c r="C144" s="44"/>
      <c r="D144" s="30" t="s">
        <v>4</v>
      </c>
      <c r="E144" s="26">
        <f>E136-E143</f>
        <v>102</v>
      </c>
      <c r="F144" s="26">
        <f t="shared" ref="F144:H144" si="23">F136-F143</f>
        <v>102</v>
      </c>
      <c r="G144" s="26">
        <f t="shared" si="23"/>
        <v>102</v>
      </c>
      <c r="H144" s="29">
        <f t="shared" si="23"/>
        <v>102</v>
      </c>
    </row>
    <row r="145" spans="1:8" x14ac:dyDescent="0.2">
      <c r="A145" s="5" t="s">
        <v>38</v>
      </c>
      <c r="B145" s="56"/>
      <c r="C145" s="14"/>
      <c r="D145" s="31" t="s">
        <v>4</v>
      </c>
      <c r="E145" s="14">
        <f>-10*E$25*LOG(0.3/(4*PI()*E$26*$C$5),10)</f>
        <v>83.773821334190643</v>
      </c>
      <c r="F145" s="14">
        <f>-10*F$25*LOG(0.3/(4*PI()*F$26*$C$5),10)</f>
        <v>89.794421247470268</v>
      </c>
      <c r="G145" s="14">
        <f>-10*G$25*LOG(0.3/(4*PI()*G$26*$C$5),10)</f>
        <v>95.815021160749893</v>
      </c>
      <c r="H145" s="16">
        <f>-10*H$25*LOG(0.3/(4*PI()*H$26*$C$5),10)</f>
        <v>71.172047035626534</v>
      </c>
    </row>
    <row r="146" spans="1:8" x14ac:dyDescent="0.2">
      <c r="A146" s="5" t="s">
        <v>39</v>
      </c>
      <c r="B146" s="56"/>
      <c r="C146" s="14"/>
      <c r="D146" s="31" t="s">
        <v>4</v>
      </c>
      <c r="E146" s="14">
        <f>-E144+E145</f>
        <v>-18.226178665809357</v>
      </c>
      <c r="F146" s="14">
        <f>-F144+F145</f>
        <v>-12.205578752529732</v>
      </c>
      <c r="G146" s="14">
        <f>-G144+G145</f>
        <v>-6.1849788392501068</v>
      </c>
      <c r="H146" s="16">
        <f>-H144+H145</f>
        <v>-30.827952964373466</v>
      </c>
    </row>
    <row r="147" spans="1:8" x14ac:dyDescent="0.2">
      <c r="A147" s="5" t="s">
        <v>40</v>
      </c>
      <c r="B147" s="56"/>
      <c r="C147" s="14"/>
      <c r="D147" s="31" t="s">
        <v>4</v>
      </c>
      <c r="E147" s="14">
        <f>E145+10*E$27*LOG(E$28/E$26,10)</f>
        <v>95.212961169421931</v>
      </c>
      <c r="F147" s="14">
        <f>F145+10*F$27*LOG(F$28/F$26,10)</f>
        <v>99.728411104381649</v>
      </c>
      <c r="G147" s="14">
        <f>G145+10*G$27*LOG(G$28/G$26,10)</f>
        <v>112.67270091793284</v>
      </c>
      <c r="H147" s="16">
        <f>H145+10*H$27*LOG(H$28/H$26,10)</f>
        <v>120.69568187039806</v>
      </c>
    </row>
    <row r="148" spans="1:8" x14ac:dyDescent="0.2">
      <c r="A148" s="5" t="s">
        <v>39</v>
      </c>
      <c r="B148" s="56"/>
      <c r="C148" s="14"/>
      <c r="D148" s="31" t="s">
        <v>4</v>
      </c>
      <c r="E148" s="14">
        <f>-E144+E147</f>
        <v>-6.7870388305780693</v>
      </c>
      <c r="F148" s="14">
        <f>-F144+F147</f>
        <v>-2.2715888956183505</v>
      </c>
      <c r="G148" s="14">
        <f>-G144+G147</f>
        <v>10.672700917932843</v>
      </c>
      <c r="H148" s="16">
        <f>-H144+H147</f>
        <v>18.695681870398062</v>
      </c>
    </row>
    <row r="149" spans="1:8" ht="12" thickBot="1" x14ac:dyDescent="0.25">
      <c r="A149" s="6" t="s">
        <v>43</v>
      </c>
      <c r="B149" s="57"/>
      <c r="C149" s="18"/>
      <c r="D149" s="34" t="s">
        <v>6</v>
      </c>
      <c r="E149" s="35">
        <f>IF(E148&lt;0,E$28*POWER(10,-E148/(10*E$29)),IF(E146&lt;0,E$26*POWER(10,-E146/(10*E$27)),0.3*POWER(10,E144/(10*E$25))/(4*PI()*$C$5)))</f>
        <v>184.09758098952724</v>
      </c>
      <c r="F149" s="35">
        <f>IF(F148&lt;0,F$28*POWER(10,-F148/(10*F$29)),IF(F146&lt;0,F$26*POWER(10,-F146/(10*F$27)),0.3*POWER(10,F144/(10*F$25))/(4*PI()*$C$5)))</f>
        <v>293.7775606957278</v>
      </c>
      <c r="G149" s="35">
        <f>IF(G148&lt;0,G$28*POWER(10,-G148/(10*G$29)),IF(G146&lt;0,G$26*POWER(10,-G146/(10*G$27)),0.3*POWER(10,G144/(10*G$25))/(4*PI()*$C$5)))</f>
        <v>425.72785509800764</v>
      </c>
      <c r="H149" s="36">
        <f>IF(H148&lt;0,H$28*POWER(10,-H148/(10*H$29)),IF(H146&lt;0,H$26*POWER(10,-H146/(10*H$27)),0.3*POWER(10,H144/(10*H$25))/(4*PI()*$C$5)))</f>
        <v>207.90613015062306</v>
      </c>
    </row>
    <row r="151" spans="1:8" x14ac:dyDescent="0.2">
      <c r="A151" s="45" t="s">
        <v>50</v>
      </c>
      <c r="B151" s="45" t="s">
        <v>57</v>
      </c>
    </row>
    <row r="152" spans="1:8" x14ac:dyDescent="0.2">
      <c r="A152" s="45" t="s">
        <v>52</v>
      </c>
      <c r="B152" s="45" t="s">
        <v>67</v>
      </c>
    </row>
    <row r="153" spans="1:8" x14ac:dyDescent="0.2">
      <c r="A153" s="45"/>
      <c r="B153" s="45" t="s">
        <v>54</v>
      </c>
    </row>
    <row r="154" spans="1:8" ht="12" thickBot="1" x14ac:dyDescent="0.25"/>
    <row r="155" spans="1:8" ht="12" thickBot="1" x14ac:dyDescent="0.25">
      <c r="A155" s="69" t="s">
        <v>8</v>
      </c>
      <c r="B155" s="70"/>
      <c r="C155" s="71">
        <v>5.76</v>
      </c>
      <c r="D155" s="71"/>
      <c r="E155" s="71" t="s">
        <v>9</v>
      </c>
      <c r="F155" s="71">
        <f>300000000/C155/10^9</f>
        <v>5.2083333333333336E-2</v>
      </c>
      <c r="G155" s="71"/>
      <c r="H155" s="72"/>
    </row>
    <row r="156" spans="1:8" x14ac:dyDescent="0.2">
      <c r="A156" s="3" t="s">
        <v>10</v>
      </c>
      <c r="B156" s="54"/>
      <c r="C156" s="9" t="s">
        <v>11</v>
      </c>
      <c r="D156" s="9" t="s">
        <v>12</v>
      </c>
      <c r="E156" s="10" t="s">
        <v>13</v>
      </c>
      <c r="F156" s="10" t="s">
        <v>14</v>
      </c>
      <c r="G156" s="11" t="s">
        <v>15</v>
      </c>
      <c r="H156" s="12" t="s">
        <v>16</v>
      </c>
    </row>
    <row r="157" spans="1:8" x14ac:dyDescent="0.2">
      <c r="A157" s="4" t="s">
        <v>73</v>
      </c>
      <c r="B157" s="55"/>
      <c r="C157" s="14"/>
      <c r="D157" s="31"/>
      <c r="E157" s="31"/>
      <c r="F157" s="31"/>
      <c r="G157" s="31"/>
      <c r="H157" s="15"/>
    </row>
    <row r="158" spans="1:8" x14ac:dyDescent="0.2">
      <c r="A158" s="5" t="s">
        <v>18</v>
      </c>
      <c r="B158" s="56"/>
      <c r="C158" s="68">
        <v>2.7000000000000001E-3</v>
      </c>
      <c r="D158" s="31" t="s">
        <v>5</v>
      </c>
      <c r="E158" s="51">
        <f>C158</f>
        <v>2.7000000000000001E-3</v>
      </c>
      <c r="F158" s="51">
        <f>E158</f>
        <v>2.7000000000000001E-3</v>
      </c>
      <c r="G158" s="51">
        <f>F158</f>
        <v>2.7000000000000001E-3</v>
      </c>
      <c r="H158" s="15">
        <f>G158</f>
        <v>2.7000000000000001E-3</v>
      </c>
    </row>
    <row r="159" spans="1:8" x14ac:dyDescent="0.2">
      <c r="A159" s="5" t="s">
        <v>19</v>
      </c>
      <c r="B159" s="56"/>
      <c r="C159" s="13">
        <v>32</v>
      </c>
      <c r="D159" s="31" t="s">
        <v>2</v>
      </c>
      <c r="E159" s="14">
        <f>$C159</f>
        <v>32</v>
      </c>
      <c r="F159" s="14">
        <f>$C159</f>
        <v>32</v>
      </c>
      <c r="G159" s="14">
        <f>$C159</f>
        <v>32</v>
      </c>
      <c r="H159" s="16">
        <f>$C159</f>
        <v>32</v>
      </c>
    </row>
    <row r="160" spans="1:8" x14ac:dyDescent="0.2">
      <c r="A160" s="5" t="s">
        <v>20</v>
      </c>
      <c r="B160" s="56"/>
      <c r="C160" s="13">
        <v>0</v>
      </c>
      <c r="D160" s="31" t="s">
        <v>4</v>
      </c>
      <c r="E160" s="14">
        <f>$C160</f>
        <v>0</v>
      </c>
      <c r="F160" s="14">
        <f t="shared" ref="F160:H163" si="24">$C160</f>
        <v>0</v>
      </c>
      <c r="G160" s="14">
        <f t="shared" si="24"/>
        <v>0</v>
      </c>
      <c r="H160" s="16">
        <f t="shared" si="24"/>
        <v>0</v>
      </c>
    </row>
    <row r="161" spans="1:9" x14ac:dyDescent="0.2">
      <c r="A161" s="5" t="s">
        <v>21</v>
      </c>
      <c r="B161" s="56"/>
      <c r="C161" s="13">
        <v>15</v>
      </c>
      <c r="D161" s="31" t="s">
        <v>4</v>
      </c>
      <c r="E161" s="14">
        <f>$C161</f>
        <v>15</v>
      </c>
      <c r="F161" s="14">
        <f t="shared" si="24"/>
        <v>15</v>
      </c>
      <c r="G161" s="14">
        <f t="shared" si="24"/>
        <v>15</v>
      </c>
      <c r="H161" s="16">
        <f t="shared" si="24"/>
        <v>15</v>
      </c>
    </row>
    <row r="162" spans="1:9" x14ac:dyDescent="0.2">
      <c r="A162" s="5" t="s">
        <v>22</v>
      </c>
      <c r="B162" s="56" t="s">
        <v>48</v>
      </c>
      <c r="C162" s="17">
        <v>27</v>
      </c>
      <c r="D162" s="31" t="s">
        <v>3</v>
      </c>
      <c r="E162" s="14">
        <f>$C162</f>
        <v>27</v>
      </c>
      <c r="F162" s="14">
        <f t="shared" si="24"/>
        <v>27</v>
      </c>
      <c r="G162" s="14">
        <f t="shared" si="24"/>
        <v>27</v>
      </c>
      <c r="H162" s="16">
        <f t="shared" si="24"/>
        <v>27</v>
      </c>
    </row>
    <row r="163" spans="1:9" x14ac:dyDescent="0.2">
      <c r="A163" s="100" t="s">
        <v>79</v>
      </c>
      <c r="B163" s="101"/>
      <c r="C163" s="102">
        <v>1</v>
      </c>
      <c r="D163" s="103" t="s">
        <v>4</v>
      </c>
      <c r="E163" s="104">
        <f>$C163</f>
        <v>1</v>
      </c>
      <c r="F163" s="104">
        <f t="shared" si="24"/>
        <v>1</v>
      </c>
      <c r="G163" s="104">
        <f t="shared" si="24"/>
        <v>1</v>
      </c>
      <c r="H163" s="105">
        <f t="shared" si="24"/>
        <v>1</v>
      </c>
    </row>
    <row r="164" spans="1:9" ht="12" thickBot="1" x14ac:dyDescent="0.25">
      <c r="A164" s="6" t="s">
        <v>46</v>
      </c>
      <c r="B164" s="57" t="s">
        <v>47</v>
      </c>
      <c r="C164" s="18"/>
      <c r="D164" s="34" t="s">
        <v>2</v>
      </c>
      <c r="E164" s="18">
        <f>E159-E160-E161-E162-E163</f>
        <v>-11</v>
      </c>
      <c r="F164" s="18">
        <f t="shared" ref="F164:H164" si="25">F159-F160-F161-F162-F163</f>
        <v>-11</v>
      </c>
      <c r="G164" s="18">
        <f t="shared" si="25"/>
        <v>-11</v>
      </c>
      <c r="H164" s="18">
        <f t="shared" si="25"/>
        <v>-11</v>
      </c>
    </row>
    <row r="165" spans="1:9" s="82" customFormat="1" ht="12" thickBot="1" x14ac:dyDescent="0.25">
      <c r="A165" s="75"/>
      <c r="B165" s="75"/>
      <c r="C165" s="78"/>
      <c r="D165" s="79"/>
      <c r="E165" s="20"/>
      <c r="F165" s="20"/>
      <c r="G165" s="20"/>
      <c r="H165" s="79"/>
    </row>
    <row r="166" spans="1:9" x14ac:dyDescent="0.2">
      <c r="A166" s="7" t="s">
        <v>77</v>
      </c>
      <c r="B166" s="58"/>
      <c r="C166" s="21"/>
      <c r="D166" s="40"/>
      <c r="E166" s="21"/>
      <c r="F166" s="21"/>
      <c r="G166" s="21"/>
      <c r="H166" s="41"/>
    </row>
    <row r="167" spans="1:9" x14ac:dyDescent="0.2">
      <c r="A167" s="4" t="s">
        <v>25</v>
      </c>
      <c r="B167" s="55"/>
      <c r="C167" s="22">
        <v>3</v>
      </c>
      <c r="D167" s="31" t="s">
        <v>5</v>
      </c>
      <c r="E167" s="14">
        <f t="shared" ref="E167:H169" si="26">$C167</f>
        <v>3</v>
      </c>
      <c r="F167" s="14">
        <f t="shared" si="26"/>
        <v>3</v>
      </c>
      <c r="G167" s="14">
        <f t="shared" si="26"/>
        <v>3</v>
      </c>
      <c r="H167" s="16">
        <f t="shared" si="26"/>
        <v>3</v>
      </c>
    </row>
    <row r="168" spans="1:9" x14ac:dyDescent="0.2">
      <c r="A168" s="5" t="s">
        <v>26</v>
      </c>
      <c r="B168" s="56"/>
      <c r="C168" s="22">
        <v>-90</v>
      </c>
      <c r="D168" s="31" t="s">
        <v>2</v>
      </c>
      <c r="E168" s="14">
        <f t="shared" si="26"/>
        <v>-90</v>
      </c>
      <c r="F168" s="14">
        <f t="shared" si="26"/>
        <v>-90</v>
      </c>
      <c r="G168" s="14">
        <f t="shared" si="26"/>
        <v>-90</v>
      </c>
      <c r="H168" s="16">
        <f t="shared" si="26"/>
        <v>-90</v>
      </c>
    </row>
    <row r="169" spans="1:9" x14ac:dyDescent="0.2">
      <c r="A169" s="5" t="s">
        <v>27</v>
      </c>
      <c r="B169" s="56"/>
      <c r="C169" s="22">
        <v>0</v>
      </c>
      <c r="D169" s="31" t="s">
        <v>3</v>
      </c>
      <c r="E169" s="14">
        <f t="shared" si="26"/>
        <v>0</v>
      </c>
      <c r="F169" s="14">
        <f t="shared" si="26"/>
        <v>0</v>
      </c>
      <c r="G169" s="14">
        <f t="shared" si="26"/>
        <v>0</v>
      </c>
      <c r="H169" s="16">
        <f t="shared" si="26"/>
        <v>0</v>
      </c>
    </row>
    <row r="170" spans="1:9" ht="12" thickBot="1" x14ac:dyDescent="0.25">
      <c r="A170" s="6" t="s">
        <v>28</v>
      </c>
      <c r="B170" s="57"/>
      <c r="C170" s="42"/>
      <c r="D170" s="34" t="s">
        <v>2</v>
      </c>
      <c r="E170" s="18">
        <f>E168-E169</f>
        <v>-90</v>
      </c>
      <c r="F170" s="18">
        <f t="shared" ref="F170:H170" si="27">F168-F169</f>
        <v>-90</v>
      </c>
      <c r="G170" s="18">
        <f t="shared" si="27"/>
        <v>-90</v>
      </c>
      <c r="H170" s="19">
        <f t="shared" si="27"/>
        <v>-90</v>
      </c>
    </row>
    <row r="171" spans="1:9" s="82" customFormat="1" ht="12" thickBot="1" x14ac:dyDescent="0.25">
      <c r="A171" s="73"/>
      <c r="B171" s="73"/>
      <c r="C171" s="80"/>
      <c r="D171" s="81"/>
      <c r="E171" s="49"/>
      <c r="F171" s="49"/>
      <c r="G171" s="49"/>
      <c r="H171" s="49"/>
    </row>
    <row r="172" spans="1:9" ht="12" thickBot="1" x14ac:dyDescent="0.25">
      <c r="A172" s="61" t="s">
        <v>7</v>
      </c>
      <c r="B172" s="62" t="s">
        <v>49</v>
      </c>
      <c r="C172" s="63"/>
      <c r="D172" s="64" t="s">
        <v>4</v>
      </c>
      <c r="E172" s="65">
        <v>0</v>
      </c>
      <c r="F172" s="65">
        <v>0</v>
      </c>
      <c r="G172" s="65">
        <v>0</v>
      </c>
      <c r="H172" s="66">
        <v>0</v>
      </c>
      <c r="I172" s="53"/>
    </row>
    <row r="173" spans="1:9" s="82" customFormat="1" ht="12" thickBot="1" x14ac:dyDescent="0.25">
      <c r="A173" s="75"/>
      <c r="B173" s="75"/>
      <c r="C173" s="20"/>
      <c r="D173" s="79"/>
      <c r="E173" s="20"/>
      <c r="F173" s="20"/>
      <c r="G173" s="20"/>
      <c r="H173" s="79"/>
    </row>
    <row r="174" spans="1:9" x14ac:dyDescent="0.2">
      <c r="A174" s="7" t="s">
        <v>29</v>
      </c>
      <c r="B174" s="58"/>
      <c r="C174" s="25"/>
      <c r="D174" s="43"/>
      <c r="E174" s="25"/>
      <c r="F174" s="25"/>
      <c r="G174" s="25"/>
      <c r="H174" s="41"/>
    </row>
    <row r="175" spans="1:9" x14ac:dyDescent="0.2">
      <c r="A175" s="5" t="s">
        <v>30</v>
      </c>
      <c r="B175" s="56"/>
      <c r="C175" s="26"/>
      <c r="D175" s="30"/>
      <c r="E175" s="23">
        <v>2</v>
      </c>
      <c r="F175" s="23">
        <v>2</v>
      </c>
      <c r="G175" s="23">
        <v>2</v>
      </c>
      <c r="H175" s="24">
        <v>2</v>
      </c>
    </row>
    <row r="176" spans="1:9" x14ac:dyDescent="0.2">
      <c r="A176" s="5" t="s">
        <v>31</v>
      </c>
      <c r="B176" s="56"/>
      <c r="C176" s="26"/>
      <c r="D176" s="30"/>
      <c r="E176" s="14">
        <v>64</v>
      </c>
      <c r="F176" s="14">
        <v>128</v>
      </c>
      <c r="G176" s="14">
        <v>256</v>
      </c>
      <c r="H176" s="16">
        <v>15</v>
      </c>
    </row>
    <row r="177" spans="1:8" x14ac:dyDescent="0.2">
      <c r="A177" s="5" t="s">
        <v>32</v>
      </c>
      <c r="B177" s="56"/>
      <c r="C177" s="26"/>
      <c r="D177" s="30"/>
      <c r="E177" s="23">
        <v>3.8</v>
      </c>
      <c r="F177" s="23">
        <v>3.3</v>
      </c>
      <c r="G177" s="23">
        <v>2.8</v>
      </c>
      <c r="H177" s="24">
        <v>2.7</v>
      </c>
    </row>
    <row r="178" spans="1:8" x14ac:dyDescent="0.2">
      <c r="A178" s="5" t="s">
        <v>33</v>
      </c>
      <c r="B178" s="56"/>
      <c r="C178" s="26"/>
      <c r="D178" s="30"/>
      <c r="E178" s="14">
        <v>128</v>
      </c>
      <c r="F178" s="14">
        <v>256</v>
      </c>
      <c r="G178" s="14">
        <v>1024</v>
      </c>
      <c r="H178" s="16">
        <v>1024</v>
      </c>
    </row>
    <row r="179" spans="1:8" ht="12" thickBot="1" x14ac:dyDescent="0.25">
      <c r="A179" s="8" t="s">
        <v>34</v>
      </c>
      <c r="B179" s="60"/>
      <c r="C179" s="18"/>
      <c r="D179" s="34"/>
      <c r="E179" s="27">
        <v>4.3</v>
      </c>
      <c r="F179" s="27">
        <v>3.8</v>
      </c>
      <c r="G179" s="27">
        <v>3.3</v>
      </c>
      <c r="H179" s="28">
        <v>2.7</v>
      </c>
    </row>
    <row r="180" spans="1:8" ht="12" thickBot="1" x14ac:dyDescent="0.25">
      <c r="A180" s="2"/>
      <c r="B180" s="2"/>
      <c r="C180" s="38"/>
      <c r="D180" s="38"/>
      <c r="E180" s="38"/>
      <c r="F180" s="38"/>
      <c r="G180" s="38"/>
      <c r="H180" s="38"/>
    </row>
    <row r="181" spans="1:8" x14ac:dyDescent="0.2">
      <c r="A181" s="7" t="s">
        <v>35</v>
      </c>
      <c r="B181" s="58"/>
      <c r="C181" s="21"/>
      <c r="D181" s="40"/>
      <c r="E181" s="21"/>
      <c r="F181" s="21"/>
      <c r="G181" s="21"/>
      <c r="H181" s="41"/>
    </row>
    <row r="182" spans="1:8" x14ac:dyDescent="0.2">
      <c r="A182" s="5" t="s">
        <v>36</v>
      </c>
      <c r="B182" s="56"/>
      <c r="C182" s="13">
        <v>6</v>
      </c>
      <c r="D182" s="31" t="s">
        <v>4</v>
      </c>
      <c r="E182" s="14">
        <f>$C$32</f>
        <v>6</v>
      </c>
      <c r="F182" s="14">
        <f>$C$32</f>
        <v>6</v>
      </c>
      <c r="G182" s="14">
        <f>$C$32</f>
        <v>6</v>
      </c>
      <c r="H182" s="16">
        <f>$C$32</f>
        <v>6</v>
      </c>
    </row>
    <row r="183" spans="1:8" ht="12.75" x14ac:dyDescent="0.2">
      <c r="A183" s="4" t="s">
        <v>81</v>
      </c>
      <c r="B183" s="106"/>
      <c r="C183" s="107"/>
      <c r="D183" s="108" t="s">
        <v>24</v>
      </c>
      <c r="E183" s="26">
        <f>E170-E182</f>
        <v>-96</v>
      </c>
      <c r="F183" s="26">
        <f t="shared" ref="F183:H183" si="28">F170-F182</f>
        <v>-96</v>
      </c>
      <c r="G183" s="26">
        <f t="shared" si="28"/>
        <v>-96</v>
      </c>
      <c r="H183" s="26">
        <f t="shared" si="28"/>
        <v>-96</v>
      </c>
    </row>
    <row r="184" spans="1:8" x14ac:dyDescent="0.2">
      <c r="A184" s="5" t="s">
        <v>85</v>
      </c>
      <c r="B184" s="109"/>
      <c r="C184" s="110"/>
      <c r="D184" s="14"/>
      <c r="E184" s="14"/>
      <c r="F184" s="14"/>
      <c r="G184" s="16"/>
      <c r="H184" s="16"/>
    </row>
    <row r="185" spans="1:8" x14ac:dyDescent="0.2">
      <c r="A185" s="111" t="s">
        <v>82</v>
      </c>
      <c r="B185" s="112"/>
      <c r="C185" s="1"/>
      <c r="D185" s="110" t="s">
        <v>24</v>
      </c>
      <c r="E185" s="14">
        <f>E183-E162</f>
        <v>-123</v>
      </c>
      <c r="F185" s="14">
        <f t="shared" ref="F185:H185" si="29">F183-F162</f>
        <v>-123</v>
      </c>
      <c r="G185" s="16">
        <f t="shared" si="29"/>
        <v>-123</v>
      </c>
      <c r="H185" s="16">
        <f t="shared" si="29"/>
        <v>-123</v>
      </c>
    </row>
    <row r="186" spans="1:8" x14ac:dyDescent="0.2">
      <c r="A186" s="4" t="s">
        <v>37</v>
      </c>
      <c r="B186" s="55"/>
      <c r="C186" s="14"/>
      <c r="D186" s="30" t="s">
        <v>4</v>
      </c>
      <c r="E186" s="26">
        <f>-E185+E164</f>
        <v>112</v>
      </c>
      <c r="F186" s="26">
        <f t="shared" ref="F186:H186" si="30">-F185+F164</f>
        <v>112</v>
      </c>
      <c r="G186" s="26">
        <f t="shared" si="30"/>
        <v>112</v>
      </c>
      <c r="H186" s="29">
        <f t="shared" si="30"/>
        <v>112</v>
      </c>
    </row>
    <row r="187" spans="1:8" x14ac:dyDescent="0.2">
      <c r="A187" s="5" t="s">
        <v>38</v>
      </c>
      <c r="B187" s="56"/>
      <c r="C187" s="14"/>
      <c r="D187" s="31" t="s">
        <v>4</v>
      </c>
      <c r="E187" s="14">
        <f>-10*E175*LOG(0.3/(4*PI()*E176*$C$5),10)</f>
        <v>83.773821334190643</v>
      </c>
      <c r="F187" s="14">
        <f>-10*F175*LOG(0.3/(4*PI()*F176*$C$5),10)</f>
        <v>89.794421247470268</v>
      </c>
      <c r="G187" s="14">
        <f>-10*G175*LOG(0.3/(4*PI()*G176*$C$5),10)</f>
        <v>95.815021160749893</v>
      </c>
      <c r="H187" s="16">
        <f>-10*H175*LOG(0.3/(4*PI()*H176*$C$5),10)</f>
        <v>71.172047035626534</v>
      </c>
    </row>
    <row r="188" spans="1:8" x14ac:dyDescent="0.2">
      <c r="A188" s="5" t="s">
        <v>39</v>
      </c>
      <c r="B188" s="56"/>
      <c r="C188" s="14"/>
      <c r="D188" s="31" t="s">
        <v>4</v>
      </c>
      <c r="E188" s="14">
        <f>-E186+E187</f>
        <v>-28.226178665809357</v>
      </c>
      <c r="F188" s="14">
        <f>-F186+F187</f>
        <v>-22.205578752529732</v>
      </c>
      <c r="G188" s="14">
        <f>-G186+G187</f>
        <v>-16.184978839250107</v>
      </c>
      <c r="H188" s="16">
        <f>-H186+H187</f>
        <v>-40.827952964373466</v>
      </c>
    </row>
    <row r="189" spans="1:8" x14ac:dyDescent="0.2">
      <c r="A189" s="5" t="s">
        <v>40</v>
      </c>
      <c r="B189" s="56"/>
      <c r="C189" s="14"/>
      <c r="D189" s="31" t="s">
        <v>4</v>
      </c>
      <c r="E189" s="14">
        <f>E187+10*E177*LOG(E178/E176,10)</f>
        <v>95.212961169421931</v>
      </c>
      <c r="F189" s="14">
        <f>F187+10*F177*LOG(F178/F176,10)</f>
        <v>99.728411104381649</v>
      </c>
      <c r="G189" s="14">
        <f>G187+10*G177*LOG(G178/G176,10)</f>
        <v>112.67270091793284</v>
      </c>
      <c r="H189" s="16">
        <f>H187+10*H177*LOG(H178/H176,10)</f>
        <v>120.69568187039806</v>
      </c>
    </row>
    <row r="190" spans="1:8" x14ac:dyDescent="0.2">
      <c r="A190" s="5" t="s">
        <v>39</v>
      </c>
      <c r="B190" s="56"/>
      <c r="C190" s="14"/>
      <c r="D190" s="31" t="s">
        <v>4</v>
      </c>
      <c r="E190" s="14">
        <f>-E186+E189</f>
        <v>-16.787038830578069</v>
      </c>
      <c r="F190" s="14">
        <f>-F186+F189</f>
        <v>-12.271588895618351</v>
      </c>
      <c r="G190" s="14">
        <f>-G186+G189</f>
        <v>0.67270091793284337</v>
      </c>
      <c r="H190" s="16">
        <f>-H186+H189</f>
        <v>8.6956818703980616</v>
      </c>
    </row>
    <row r="191" spans="1:8" x14ac:dyDescent="0.2">
      <c r="A191" s="4" t="s">
        <v>43</v>
      </c>
      <c r="B191" s="55"/>
      <c r="C191" s="26"/>
      <c r="D191" s="30" t="s">
        <v>6</v>
      </c>
      <c r="E191" s="32">
        <f>IF(E190&lt;0,E$28*POWER(10,-E190/(10*E$29)),IF(E188&lt;0,E$26*POWER(10,-E188/(10*E$27)),0.3*POWER(10,E186/(10*E$25))/(4*PI()*$C$5)))</f>
        <v>314.48955176169665</v>
      </c>
      <c r="F191" s="32">
        <f>IF(F190&lt;0,F$28*POWER(10,-F190/(10*F$29)),IF(F188&lt;0,F$26*POWER(10,-F188/(10*F$27)),0.3*POWER(10,F186/(10*F$25))/(4*PI()*$C$5)))</f>
        <v>538.48860203067431</v>
      </c>
      <c r="G191" s="32">
        <f>IF(G190&lt;0,G$28*POWER(10,-G190/(10*G$29)),IF(G188&lt;0,G$26*POWER(10,-G188/(10*G$27)),0.3*POWER(10,G186/(10*G$25))/(4*PI()*$C$5)))</f>
        <v>968.89100464135856</v>
      </c>
      <c r="H191" s="33">
        <f>IF(H190&lt;0,H$28*POWER(10,-H190/(10*H$29)),IF(H188&lt;0,H$26*POWER(10,-H188/(10*H$27)),0.3*POWER(10,H186/(10*H$25))/(4*PI()*$C$5)))</f>
        <v>487.79536026501205</v>
      </c>
    </row>
    <row r="192" spans="1:8" x14ac:dyDescent="0.2">
      <c r="A192" s="5" t="s">
        <v>44</v>
      </c>
      <c r="B192" s="56"/>
      <c r="C192" s="14"/>
      <c r="D192" s="31"/>
      <c r="E192" s="14"/>
      <c r="F192" s="14"/>
      <c r="G192" s="14"/>
      <c r="H192" s="16"/>
    </row>
    <row r="193" spans="1:8" x14ac:dyDescent="0.2">
      <c r="A193" s="5" t="s">
        <v>41</v>
      </c>
      <c r="B193" s="56"/>
      <c r="C193" s="17">
        <v>20</v>
      </c>
      <c r="D193" s="31" t="s">
        <v>4</v>
      </c>
      <c r="E193" s="14">
        <f>$C193</f>
        <v>20</v>
      </c>
      <c r="F193" s="14">
        <f>$C193</f>
        <v>20</v>
      </c>
      <c r="G193" s="14">
        <f>$C193</f>
        <v>20</v>
      </c>
      <c r="H193" s="16">
        <f>$C193</f>
        <v>20</v>
      </c>
    </row>
    <row r="194" spans="1:8" x14ac:dyDescent="0.2">
      <c r="A194" s="4" t="s">
        <v>37</v>
      </c>
      <c r="B194" s="55"/>
      <c r="C194" s="44"/>
      <c r="D194" s="30" t="s">
        <v>4</v>
      </c>
      <c r="E194" s="26">
        <f>E186-E193</f>
        <v>92</v>
      </c>
      <c r="F194" s="26">
        <f t="shared" ref="F194:H194" si="31">F186-F193</f>
        <v>92</v>
      </c>
      <c r="G194" s="26">
        <f t="shared" si="31"/>
        <v>92</v>
      </c>
      <c r="H194" s="29">
        <f t="shared" si="31"/>
        <v>92</v>
      </c>
    </row>
    <row r="195" spans="1:8" x14ac:dyDescent="0.2">
      <c r="A195" s="5" t="s">
        <v>38</v>
      </c>
      <c r="B195" s="56"/>
      <c r="C195" s="14"/>
      <c r="D195" s="31" t="s">
        <v>4</v>
      </c>
      <c r="E195" s="14">
        <f>-10*E$25*LOG(0.3/(4*PI()*E$26*$C$5),10)</f>
        <v>83.773821334190643</v>
      </c>
      <c r="F195" s="14">
        <f>-10*F$25*LOG(0.3/(4*PI()*F$26*$C$5),10)</f>
        <v>89.794421247470268</v>
      </c>
      <c r="G195" s="14">
        <f>-10*G$25*LOG(0.3/(4*PI()*G$26*$C$5),10)</f>
        <v>95.815021160749893</v>
      </c>
      <c r="H195" s="16">
        <f>-10*H$25*LOG(0.3/(4*PI()*H$26*$C$5),10)</f>
        <v>71.172047035626534</v>
      </c>
    </row>
    <row r="196" spans="1:8" x14ac:dyDescent="0.2">
      <c r="A196" s="5" t="s">
        <v>39</v>
      </c>
      <c r="B196" s="56"/>
      <c r="C196" s="14"/>
      <c r="D196" s="31" t="s">
        <v>4</v>
      </c>
      <c r="E196" s="14">
        <f>-E194+E195</f>
        <v>-8.226178665809357</v>
      </c>
      <c r="F196" s="14">
        <f>-F194+F195</f>
        <v>-2.2055787525297319</v>
      </c>
      <c r="G196" s="14">
        <f>-G194+G195</f>
        <v>3.8150211607498932</v>
      </c>
      <c r="H196" s="16">
        <f>-H194+H195</f>
        <v>-20.827952964373466</v>
      </c>
    </row>
    <row r="197" spans="1:8" x14ac:dyDescent="0.2">
      <c r="A197" s="5" t="s">
        <v>40</v>
      </c>
      <c r="B197" s="56"/>
      <c r="C197" s="14"/>
      <c r="D197" s="31" t="s">
        <v>4</v>
      </c>
      <c r="E197" s="14">
        <f>E195+10*E$27*LOG(E$28/E$26,10)</f>
        <v>95.212961169421931</v>
      </c>
      <c r="F197" s="14">
        <f>F195+10*F$27*LOG(F$28/F$26,10)</f>
        <v>99.728411104381649</v>
      </c>
      <c r="G197" s="14">
        <f>G195+10*G$27*LOG(G$28/G$26,10)</f>
        <v>112.67270091793284</v>
      </c>
      <c r="H197" s="16">
        <f>H195+10*H$27*LOG(H$28/H$26,10)</f>
        <v>120.69568187039806</v>
      </c>
    </row>
    <row r="198" spans="1:8" x14ac:dyDescent="0.2">
      <c r="A198" s="5" t="s">
        <v>39</v>
      </c>
      <c r="B198" s="56"/>
      <c r="C198" s="14"/>
      <c r="D198" s="31" t="s">
        <v>4</v>
      </c>
      <c r="E198" s="14">
        <f>-E194+E197</f>
        <v>3.2129611694219307</v>
      </c>
      <c r="F198" s="14">
        <f>-F194+F197</f>
        <v>7.7284111043816495</v>
      </c>
      <c r="G198" s="14">
        <f>-G194+G197</f>
        <v>20.672700917932843</v>
      </c>
      <c r="H198" s="16">
        <f>-H194+H197</f>
        <v>28.695681870398062</v>
      </c>
    </row>
    <row r="199" spans="1:8" ht="12" thickBot="1" x14ac:dyDescent="0.25">
      <c r="A199" s="6" t="s">
        <v>43</v>
      </c>
      <c r="B199" s="57"/>
      <c r="C199" s="18"/>
      <c r="D199" s="34" t="s">
        <v>6</v>
      </c>
      <c r="E199" s="35">
        <f>IF(E198&lt;0,E$28*POWER(10,-E198/(10*E$29)),IF(E196&lt;0,E$26*POWER(10,-E196/(10*E$27)),0.3*POWER(10,E194/(10*E$25))/(4*PI()*$C$5)))</f>
        <v>105.35577834635323</v>
      </c>
      <c r="F199" s="35">
        <f>IF(F198&lt;0,F$28*POWER(10,-F198/(10*F$29)),IF(F196&lt;0,F$26*POWER(10,-F196/(10*F$27)),0.3*POWER(10,F194/(10*F$25))/(4*PI()*$C$5)))</f>
        <v>149.29514654562001</v>
      </c>
      <c r="G199" s="35">
        <f>IF(G198&lt;0,G$28*POWER(10,-G198/(10*G$29)),IF(G196&lt;0,G$26*POWER(10,-G196/(10*G$27)),0.3*POWER(10,G194/(10*G$25))/(4*PI()*$C$5)))</f>
        <v>165.00188560915976</v>
      </c>
      <c r="H199" s="36">
        <f>IF(H198&lt;0,H$28*POWER(10,-H198/(10*H$29)),IF(H196&lt;0,H$26*POWER(10,-H196/(10*H$27)),0.3*POWER(10,H194/(10*H$25))/(4*PI()*$C$5)))</f>
        <v>88.612894822788718</v>
      </c>
    </row>
  </sheetData>
  <pageMargins left="0.7" right="0.7" top="0.78740157499999996" bottom="0.78740157499999996" header="0.3" footer="0.3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99"/>
  <sheetViews>
    <sheetView zoomScale="85" zoomScaleNormal="85" workbookViewId="0">
      <selection activeCell="H186" sqref="E186:H186"/>
    </sheetView>
  </sheetViews>
  <sheetFormatPr defaultColWidth="11.5703125" defaultRowHeight="11.25" x14ac:dyDescent="0.2"/>
  <cols>
    <col min="1" max="1" width="45.28515625" style="1" customWidth="1"/>
    <col min="2" max="2" width="7.28515625" style="1" customWidth="1"/>
    <col min="3" max="3" width="6.5703125" style="37" customWidth="1"/>
    <col min="4" max="4" width="8.7109375" style="37" customWidth="1"/>
    <col min="5" max="5" width="7.5703125" style="37" customWidth="1"/>
    <col min="6" max="6" width="8.7109375" style="37" customWidth="1"/>
    <col min="7" max="7" width="7.42578125" style="37" customWidth="1"/>
    <col min="8" max="8" width="7.28515625" style="37" customWidth="1"/>
    <col min="9" max="16384" width="11.5703125" style="1"/>
  </cols>
  <sheetData>
    <row r="1" spans="1:8" x14ac:dyDescent="0.2">
      <c r="A1" s="45" t="s">
        <v>50</v>
      </c>
      <c r="B1" s="45" t="s">
        <v>58</v>
      </c>
    </row>
    <row r="2" spans="1:8" x14ac:dyDescent="0.2">
      <c r="A2" s="45" t="s">
        <v>52</v>
      </c>
      <c r="B2" s="45" t="s">
        <v>68</v>
      </c>
    </row>
    <row r="3" spans="1:8" s="45" customFormat="1" x14ac:dyDescent="0.2">
      <c r="B3" s="45" t="s">
        <v>54</v>
      </c>
      <c r="C3" s="46"/>
      <c r="D3" s="46"/>
      <c r="E3" s="46"/>
      <c r="F3" s="46"/>
      <c r="G3" s="46"/>
      <c r="H3" s="46"/>
    </row>
    <row r="4" spans="1:8" ht="12" thickBot="1" x14ac:dyDescent="0.25"/>
    <row r="5" spans="1:8" ht="12" thickBot="1" x14ac:dyDescent="0.25">
      <c r="A5" s="69" t="s">
        <v>8</v>
      </c>
      <c r="B5" s="70"/>
      <c r="C5" s="71">
        <v>5.76</v>
      </c>
      <c r="D5" s="71"/>
      <c r="E5" s="71" t="s">
        <v>9</v>
      </c>
      <c r="F5" s="71">
        <f>300000000/C5/10^9</f>
        <v>5.2083333333333336E-2</v>
      </c>
      <c r="G5" s="71"/>
      <c r="H5" s="72"/>
    </row>
    <row r="6" spans="1:8" x14ac:dyDescent="0.2">
      <c r="A6" s="3" t="s">
        <v>10</v>
      </c>
      <c r="B6" s="54"/>
      <c r="C6" s="9" t="s">
        <v>11</v>
      </c>
      <c r="D6" s="9" t="s">
        <v>12</v>
      </c>
      <c r="E6" s="10" t="s">
        <v>13</v>
      </c>
      <c r="F6" s="10" t="s">
        <v>14</v>
      </c>
      <c r="G6" s="11" t="s">
        <v>15</v>
      </c>
      <c r="H6" s="12" t="s">
        <v>16</v>
      </c>
    </row>
    <row r="7" spans="1:8" x14ac:dyDescent="0.2">
      <c r="A7" s="4" t="s">
        <v>70</v>
      </c>
      <c r="B7" s="55"/>
      <c r="C7" s="14"/>
      <c r="D7" s="31"/>
      <c r="E7" s="31"/>
      <c r="F7" s="31"/>
      <c r="G7" s="31"/>
      <c r="H7" s="15"/>
    </row>
    <row r="8" spans="1:8" x14ac:dyDescent="0.2">
      <c r="A8" s="5" t="s">
        <v>18</v>
      </c>
      <c r="B8" s="56"/>
      <c r="C8" s="68">
        <v>4.0000000000000002E-4</v>
      </c>
      <c r="D8" s="31" t="s">
        <v>5</v>
      </c>
      <c r="E8" s="51">
        <f>C8</f>
        <v>4.0000000000000002E-4</v>
      </c>
      <c r="F8" s="51">
        <f>E8</f>
        <v>4.0000000000000002E-4</v>
      </c>
      <c r="G8" s="51">
        <f>F8</f>
        <v>4.0000000000000002E-4</v>
      </c>
      <c r="H8" s="15">
        <f>G8</f>
        <v>4.0000000000000002E-4</v>
      </c>
    </row>
    <row r="9" spans="1:8" x14ac:dyDescent="0.2">
      <c r="A9" s="5" t="s">
        <v>19</v>
      </c>
      <c r="B9" s="56"/>
      <c r="C9" s="13">
        <v>45</v>
      </c>
      <c r="D9" s="31" t="s">
        <v>2</v>
      </c>
      <c r="E9" s="14">
        <f>$C9</f>
        <v>45</v>
      </c>
      <c r="F9" s="14">
        <f>$C9</f>
        <v>45</v>
      </c>
      <c r="G9" s="14">
        <f>$C9</f>
        <v>45</v>
      </c>
      <c r="H9" s="16">
        <f>$C9</f>
        <v>45</v>
      </c>
    </row>
    <row r="10" spans="1:8" x14ac:dyDescent="0.2">
      <c r="A10" s="5" t="s">
        <v>20</v>
      </c>
      <c r="B10" s="56"/>
      <c r="C10" s="13">
        <v>0</v>
      </c>
      <c r="D10" s="31" t="s">
        <v>4</v>
      </c>
      <c r="E10" s="14">
        <f>$C10</f>
        <v>0</v>
      </c>
      <c r="F10" s="14">
        <f t="shared" ref="F10:H13" si="0">$C10</f>
        <v>0</v>
      </c>
      <c r="G10" s="14">
        <f t="shared" si="0"/>
        <v>0</v>
      </c>
      <c r="H10" s="16">
        <f t="shared" si="0"/>
        <v>0</v>
      </c>
    </row>
    <row r="11" spans="1:8" x14ac:dyDescent="0.2">
      <c r="A11" s="5" t="s">
        <v>21</v>
      </c>
      <c r="B11" s="56"/>
      <c r="C11" s="13">
        <v>0</v>
      </c>
      <c r="D11" s="31" t="s">
        <v>4</v>
      </c>
      <c r="E11" s="14">
        <f>$C11</f>
        <v>0</v>
      </c>
      <c r="F11" s="14">
        <f t="shared" si="0"/>
        <v>0</v>
      </c>
      <c r="G11" s="14">
        <f t="shared" si="0"/>
        <v>0</v>
      </c>
      <c r="H11" s="16">
        <f t="shared" si="0"/>
        <v>0</v>
      </c>
    </row>
    <row r="12" spans="1:8" x14ac:dyDescent="0.2">
      <c r="A12" s="5" t="s">
        <v>22</v>
      </c>
      <c r="B12" s="56" t="s">
        <v>48</v>
      </c>
      <c r="C12" s="17">
        <v>33</v>
      </c>
      <c r="D12" s="31" t="s">
        <v>3</v>
      </c>
      <c r="E12" s="14">
        <f>$C12</f>
        <v>33</v>
      </c>
      <c r="F12" s="14">
        <f t="shared" si="0"/>
        <v>33</v>
      </c>
      <c r="G12" s="14">
        <f t="shared" si="0"/>
        <v>33</v>
      </c>
      <c r="H12" s="16">
        <f t="shared" si="0"/>
        <v>33</v>
      </c>
    </row>
    <row r="13" spans="1:8" x14ac:dyDescent="0.2">
      <c r="A13" s="100" t="s">
        <v>80</v>
      </c>
      <c r="B13" s="101"/>
      <c r="C13" s="17">
        <v>1</v>
      </c>
      <c r="D13" s="31" t="s">
        <v>3</v>
      </c>
      <c r="E13" s="14">
        <f>$C13</f>
        <v>1</v>
      </c>
      <c r="F13" s="14">
        <f t="shared" si="0"/>
        <v>1</v>
      </c>
      <c r="G13" s="14">
        <f t="shared" si="0"/>
        <v>1</v>
      </c>
      <c r="H13" s="16">
        <f t="shared" si="0"/>
        <v>1</v>
      </c>
    </row>
    <row r="14" spans="1:8" ht="12" thickBot="1" x14ac:dyDescent="0.25">
      <c r="A14" s="6" t="s">
        <v>46</v>
      </c>
      <c r="B14" s="57" t="s">
        <v>47</v>
      </c>
      <c r="C14" s="18"/>
      <c r="D14" s="34" t="s">
        <v>2</v>
      </c>
      <c r="E14" s="18">
        <f>E9-E10-E11-E12-E13</f>
        <v>11</v>
      </c>
      <c r="F14" s="18">
        <f t="shared" ref="F14:H14" si="1">F9-F10-F11-F12-F13</f>
        <v>11</v>
      </c>
      <c r="G14" s="18">
        <f t="shared" si="1"/>
        <v>11</v>
      </c>
      <c r="H14" s="19">
        <f t="shared" si="1"/>
        <v>11</v>
      </c>
    </row>
    <row r="15" spans="1:8" s="82" customFormat="1" ht="12" thickBot="1" x14ac:dyDescent="0.25">
      <c r="A15" s="75"/>
      <c r="B15" s="75"/>
      <c r="C15" s="78"/>
      <c r="D15" s="79"/>
      <c r="E15" s="20"/>
      <c r="F15" s="20"/>
      <c r="G15" s="20"/>
      <c r="H15" s="79"/>
    </row>
    <row r="16" spans="1:8" x14ac:dyDescent="0.2">
      <c r="A16" s="7" t="s">
        <v>42</v>
      </c>
      <c r="B16" s="58"/>
      <c r="C16" s="21"/>
      <c r="D16" s="40"/>
      <c r="E16" s="21"/>
      <c r="F16" s="21"/>
      <c r="G16" s="21"/>
      <c r="H16" s="41"/>
    </row>
    <row r="17" spans="1:9" x14ac:dyDescent="0.2">
      <c r="A17" s="4" t="s">
        <v>25</v>
      </c>
      <c r="B17" s="55"/>
      <c r="C17" s="22">
        <v>20</v>
      </c>
      <c r="D17" s="31" t="s">
        <v>5</v>
      </c>
      <c r="E17" s="14">
        <f t="shared" ref="E17:H19" si="2">$C17</f>
        <v>20</v>
      </c>
      <c r="F17" s="14">
        <f t="shared" si="2"/>
        <v>20</v>
      </c>
      <c r="G17" s="14">
        <f t="shared" si="2"/>
        <v>20</v>
      </c>
      <c r="H17" s="16">
        <f t="shared" si="2"/>
        <v>20</v>
      </c>
    </row>
    <row r="18" spans="1:9" x14ac:dyDescent="0.2">
      <c r="A18" s="5" t="s">
        <v>26</v>
      </c>
      <c r="B18" s="56"/>
      <c r="C18" s="22">
        <v>-88</v>
      </c>
      <c r="D18" s="31" t="s">
        <v>2</v>
      </c>
      <c r="E18" s="14">
        <f t="shared" si="2"/>
        <v>-88</v>
      </c>
      <c r="F18" s="14">
        <f t="shared" si="2"/>
        <v>-88</v>
      </c>
      <c r="G18" s="14">
        <f t="shared" si="2"/>
        <v>-88</v>
      </c>
      <c r="H18" s="16">
        <f t="shared" si="2"/>
        <v>-88</v>
      </c>
    </row>
    <row r="19" spans="1:9" x14ac:dyDescent="0.2">
      <c r="A19" s="5" t="s">
        <v>27</v>
      </c>
      <c r="B19" s="56"/>
      <c r="C19" s="22">
        <v>0</v>
      </c>
      <c r="D19" s="31" t="s">
        <v>3</v>
      </c>
      <c r="E19" s="14">
        <f t="shared" si="2"/>
        <v>0</v>
      </c>
      <c r="F19" s="14">
        <f t="shared" si="2"/>
        <v>0</v>
      </c>
      <c r="G19" s="14">
        <f t="shared" si="2"/>
        <v>0</v>
      </c>
      <c r="H19" s="16">
        <f t="shared" si="2"/>
        <v>0</v>
      </c>
    </row>
    <row r="20" spans="1:9" ht="12" thickBot="1" x14ac:dyDescent="0.25">
      <c r="A20" s="6" t="s">
        <v>28</v>
      </c>
      <c r="B20" s="57"/>
      <c r="C20" s="42"/>
      <c r="D20" s="34" t="s">
        <v>2</v>
      </c>
      <c r="E20" s="18">
        <f>E18-E19</f>
        <v>-88</v>
      </c>
      <c r="F20" s="18">
        <f t="shared" ref="F20:H20" si="3">F18-F19</f>
        <v>-88</v>
      </c>
      <c r="G20" s="18">
        <f t="shared" si="3"/>
        <v>-88</v>
      </c>
      <c r="H20" s="19">
        <f t="shared" si="3"/>
        <v>-88</v>
      </c>
    </row>
    <row r="21" spans="1:9" s="82" customFormat="1" ht="12" thickBot="1" x14ac:dyDescent="0.25">
      <c r="A21" s="73"/>
      <c r="B21" s="73"/>
      <c r="C21" s="80"/>
      <c r="D21" s="81"/>
      <c r="E21" s="49"/>
      <c r="F21" s="49"/>
      <c r="G21" s="49"/>
      <c r="H21" s="49"/>
    </row>
    <row r="22" spans="1:9" ht="12" thickBot="1" x14ac:dyDescent="0.25">
      <c r="A22" s="61" t="s">
        <v>7</v>
      </c>
      <c r="B22" s="62" t="s">
        <v>49</v>
      </c>
      <c r="C22" s="63"/>
      <c r="D22" s="64" t="s">
        <v>4</v>
      </c>
      <c r="E22" s="65">
        <v>0</v>
      </c>
      <c r="F22" s="65">
        <v>0</v>
      </c>
      <c r="G22" s="65">
        <v>0</v>
      </c>
      <c r="H22" s="66">
        <v>0</v>
      </c>
      <c r="I22" s="53"/>
    </row>
    <row r="23" spans="1:9" s="82" customFormat="1" ht="12" thickBot="1" x14ac:dyDescent="0.25">
      <c r="A23" s="75"/>
      <c r="B23" s="75"/>
      <c r="C23" s="20"/>
      <c r="D23" s="79"/>
      <c r="E23" s="20"/>
      <c r="F23" s="20"/>
      <c r="G23" s="20"/>
      <c r="H23" s="79"/>
    </row>
    <row r="24" spans="1:9" x14ac:dyDescent="0.2">
      <c r="A24" s="7" t="s">
        <v>29</v>
      </c>
      <c r="B24" s="58"/>
      <c r="C24" s="25"/>
      <c r="D24" s="43"/>
      <c r="E24" s="25"/>
      <c r="F24" s="25"/>
      <c r="G24" s="25"/>
      <c r="H24" s="41"/>
    </row>
    <row r="25" spans="1:9" x14ac:dyDescent="0.2">
      <c r="A25" s="5" t="s">
        <v>30</v>
      </c>
      <c r="B25" s="56"/>
      <c r="C25" s="26"/>
      <c r="D25" s="30"/>
      <c r="E25" s="23">
        <v>2</v>
      </c>
      <c r="F25" s="23">
        <v>2</v>
      </c>
      <c r="G25" s="23">
        <v>2</v>
      </c>
      <c r="H25" s="24">
        <v>2</v>
      </c>
    </row>
    <row r="26" spans="1:9" x14ac:dyDescent="0.2">
      <c r="A26" s="5" t="s">
        <v>31</v>
      </c>
      <c r="B26" s="56"/>
      <c r="C26" s="26"/>
      <c r="D26" s="30"/>
      <c r="E26" s="14">
        <v>64</v>
      </c>
      <c r="F26" s="14">
        <v>128</v>
      </c>
      <c r="G26" s="14">
        <v>256</v>
      </c>
      <c r="H26" s="16">
        <v>15</v>
      </c>
    </row>
    <row r="27" spans="1:9" x14ac:dyDescent="0.2">
      <c r="A27" s="5" t="s">
        <v>32</v>
      </c>
      <c r="B27" s="56"/>
      <c r="C27" s="26"/>
      <c r="D27" s="30"/>
      <c r="E27" s="23">
        <v>3.8</v>
      </c>
      <c r="F27" s="23">
        <v>3.3</v>
      </c>
      <c r="G27" s="23">
        <v>2.8</v>
      </c>
      <c r="H27" s="24">
        <v>2.7</v>
      </c>
    </row>
    <row r="28" spans="1:9" x14ac:dyDescent="0.2">
      <c r="A28" s="5" t="s">
        <v>33</v>
      </c>
      <c r="B28" s="56"/>
      <c r="C28" s="26"/>
      <c r="D28" s="30"/>
      <c r="E28" s="14">
        <v>128</v>
      </c>
      <c r="F28" s="14">
        <v>256</v>
      </c>
      <c r="G28" s="14">
        <v>1024</v>
      </c>
      <c r="H28" s="16">
        <v>1024</v>
      </c>
    </row>
    <row r="29" spans="1:9" ht="12" thickBot="1" x14ac:dyDescent="0.25">
      <c r="A29" s="8" t="s">
        <v>34</v>
      </c>
      <c r="B29" s="60"/>
      <c r="C29" s="18"/>
      <c r="D29" s="34"/>
      <c r="E29" s="27">
        <v>4.3</v>
      </c>
      <c r="F29" s="27">
        <v>3.8</v>
      </c>
      <c r="G29" s="27">
        <v>3.3</v>
      </c>
      <c r="H29" s="28">
        <v>2.7</v>
      </c>
    </row>
    <row r="30" spans="1:9" ht="12" thickBot="1" x14ac:dyDescent="0.25">
      <c r="A30" s="2"/>
      <c r="B30" s="2"/>
      <c r="C30" s="38"/>
      <c r="D30" s="38"/>
      <c r="E30" s="38"/>
      <c r="F30" s="38"/>
      <c r="G30" s="38"/>
      <c r="H30" s="38"/>
    </row>
    <row r="31" spans="1:9" x14ac:dyDescent="0.2">
      <c r="A31" s="7" t="s">
        <v>35</v>
      </c>
      <c r="B31" s="58"/>
      <c r="C31" s="21"/>
      <c r="D31" s="40"/>
      <c r="E31" s="21"/>
      <c r="F31" s="21"/>
      <c r="G31" s="21"/>
      <c r="H31" s="41"/>
    </row>
    <row r="32" spans="1:9" x14ac:dyDescent="0.2">
      <c r="A32" s="5" t="s">
        <v>36</v>
      </c>
      <c r="B32" s="56"/>
      <c r="C32" s="13">
        <v>6</v>
      </c>
      <c r="D32" s="31" t="s">
        <v>4</v>
      </c>
      <c r="E32" s="14">
        <f>$C$32</f>
        <v>6</v>
      </c>
      <c r="F32" s="14">
        <f>$C$32</f>
        <v>6</v>
      </c>
      <c r="G32" s="14">
        <f>$C$32</f>
        <v>6</v>
      </c>
      <c r="H32" s="16">
        <f>$C$32</f>
        <v>6</v>
      </c>
    </row>
    <row r="33" spans="1:8" ht="12.75" x14ac:dyDescent="0.2">
      <c r="A33" s="4" t="s">
        <v>81</v>
      </c>
      <c r="B33" s="106"/>
      <c r="C33" s="107"/>
      <c r="D33" s="108" t="s">
        <v>24</v>
      </c>
      <c r="E33" s="26">
        <f>E20-E32</f>
        <v>-94</v>
      </c>
      <c r="F33" s="26">
        <f t="shared" ref="F33:H33" si="4">F20-F32</f>
        <v>-94</v>
      </c>
      <c r="G33" s="26">
        <f t="shared" si="4"/>
        <v>-94</v>
      </c>
      <c r="H33" s="26">
        <f t="shared" si="4"/>
        <v>-94</v>
      </c>
    </row>
    <row r="34" spans="1:8" x14ac:dyDescent="0.2">
      <c r="A34" s="5" t="s">
        <v>85</v>
      </c>
      <c r="B34" s="109"/>
      <c r="C34" s="110"/>
      <c r="D34" s="14"/>
      <c r="E34" s="14"/>
      <c r="F34" s="14"/>
      <c r="G34" s="16"/>
      <c r="H34" s="16"/>
    </row>
    <row r="35" spans="1:8" x14ac:dyDescent="0.2">
      <c r="A35" s="111" t="s">
        <v>82</v>
      </c>
      <c r="B35" s="112"/>
      <c r="C35" s="1"/>
      <c r="D35" s="110" t="s">
        <v>24</v>
      </c>
      <c r="E35" s="14">
        <f>E33-E12</f>
        <v>-127</v>
      </c>
      <c r="F35" s="14">
        <f t="shared" ref="F35:H35" si="5">F33-F12</f>
        <v>-127</v>
      </c>
      <c r="G35" s="16">
        <f t="shared" si="5"/>
        <v>-127</v>
      </c>
      <c r="H35" s="16">
        <f t="shared" si="5"/>
        <v>-127</v>
      </c>
    </row>
    <row r="36" spans="1:8" x14ac:dyDescent="0.2">
      <c r="A36" s="4" t="s">
        <v>37</v>
      </c>
      <c r="B36" s="55"/>
      <c r="C36" s="14"/>
      <c r="D36" s="30" t="s">
        <v>4</v>
      </c>
      <c r="E36" s="26">
        <f>-E35+E14</f>
        <v>138</v>
      </c>
      <c r="F36" s="26">
        <f t="shared" ref="F36:H36" si="6">-F35+F14</f>
        <v>138</v>
      </c>
      <c r="G36" s="26">
        <f t="shared" si="6"/>
        <v>138</v>
      </c>
      <c r="H36" s="29">
        <f t="shared" si="6"/>
        <v>138</v>
      </c>
    </row>
    <row r="37" spans="1:8" x14ac:dyDescent="0.2">
      <c r="A37" s="5" t="s">
        <v>38</v>
      </c>
      <c r="B37" s="56"/>
      <c r="C37" s="14"/>
      <c r="D37" s="31" t="s">
        <v>4</v>
      </c>
      <c r="E37" s="14">
        <f>-10*E25*LOG(0.3/(4*PI()*E26*$C$5),10)</f>
        <v>83.773821334190643</v>
      </c>
      <c r="F37" s="14">
        <f>-10*F25*LOG(0.3/(4*PI()*F26*$C$5),10)</f>
        <v>89.794421247470268</v>
      </c>
      <c r="G37" s="14">
        <f>-10*G25*LOG(0.3/(4*PI()*G26*$C$5),10)</f>
        <v>95.815021160749893</v>
      </c>
      <c r="H37" s="16">
        <f>-10*H25*LOG(0.3/(4*PI()*H26*$C$5),10)</f>
        <v>71.172047035626534</v>
      </c>
    </row>
    <row r="38" spans="1:8" x14ac:dyDescent="0.2">
      <c r="A38" s="5" t="s">
        <v>39</v>
      </c>
      <c r="B38" s="56"/>
      <c r="C38" s="14"/>
      <c r="D38" s="31" t="s">
        <v>4</v>
      </c>
      <c r="E38" s="14">
        <f>-E36+E37</f>
        <v>-54.226178665809357</v>
      </c>
      <c r="F38" s="14">
        <f>-F36+F37</f>
        <v>-48.205578752529732</v>
      </c>
      <c r="G38" s="14">
        <f>-G36+G37</f>
        <v>-42.184978839250107</v>
      </c>
      <c r="H38" s="16">
        <f>-H36+H37</f>
        <v>-66.827952964373466</v>
      </c>
    </row>
    <row r="39" spans="1:8" x14ac:dyDescent="0.2">
      <c r="A39" s="5" t="s">
        <v>40</v>
      </c>
      <c r="B39" s="56"/>
      <c r="C39" s="14"/>
      <c r="D39" s="31" t="s">
        <v>4</v>
      </c>
      <c r="E39" s="14">
        <f>E37+10*E27*LOG(E28/E26,10)</f>
        <v>95.212961169421931</v>
      </c>
      <c r="F39" s="14">
        <f>F37+10*F27*LOG(F28/F26,10)</f>
        <v>99.728411104381649</v>
      </c>
      <c r="G39" s="14">
        <f>G37+10*G27*LOG(G28/G26,10)</f>
        <v>112.67270091793284</v>
      </c>
      <c r="H39" s="16">
        <f>H37+10*H27*LOG(H28/H26,10)</f>
        <v>120.69568187039806</v>
      </c>
    </row>
    <row r="40" spans="1:8" x14ac:dyDescent="0.2">
      <c r="A40" s="5" t="s">
        <v>39</v>
      </c>
      <c r="B40" s="56"/>
      <c r="C40" s="14"/>
      <c r="D40" s="31" t="s">
        <v>4</v>
      </c>
      <c r="E40" s="14">
        <f>-E36+E39</f>
        <v>-42.787038830578069</v>
      </c>
      <c r="F40" s="14">
        <f>-F36+F39</f>
        <v>-38.271588895618351</v>
      </c>
      <c r="G40" s="14">
        <f>-G36+G39</f>
        <v>-25.327299082067157</v>
      </c>
      <c r="H40" s="16">
        <f>-H36+H39</f>
        <v>-17.304318129601938</v>
      </c>
    </row>
    <row r="41" spans="1:8" x14ac:dyDescent="0.2">
      <c r="A41" s="4" t="s">
        <v>43</v>
      </c>
      <c r="B41" s="55"/>
      <c r="C41" s="26"/>
      <c r="D41" s="30" t="s">
        <v>6</v>
      </c>
      <c r="E41" s="32">
        <f>IF(E40&lt;0,E$28*POWER(10,-E40/(10*E$29)),IF(E38&lt;0,E$26*POWER(10,-E38/(10*E$27)),0.3*POWER(10,E36/(10*E$25))/(4*PI()*$C$5)))</f>
        <v>1265.486114710792</v>
      </c>
      <c r="F41" s="32">
        <f>IF(F40&lt;0,F$28*POWER(10,-F40/(10*F$29)),IF(F38&lt;0,F$26*POWER(10,-F38/(10*F$27)),0.3*POWER(10,F36/(10*F$25))/(4*PI()*$C$5)))</f>
        <v>2602.4778478802764</v>
      </c>
      <c r="G41" s="32">
        <f>IF(G40&lt;0,G$28*POWER(10,-G40/(10*G$29)),IF(G38&lt;0,G$26*POWER(10,-G38/(10*G$27)),0.3*POWER(10,G36/(10*G$25))/(4*PI()*$C$5)))</f>
        <v>5995.0646138620232</v>
      </c>
      <c r="H41" s="33">
        <f>IF(H40&lt;0,H$28*POWER(10,-H40/(10*H$29)),IF(H38&lt;0,H$26*POWER(10,-H38/(10*H$27)),0.3*POWER(10,H36/(10*H$25))/(4*PI()*$C$5)))</f>
        <v>4479.201790667862</v>
      </c>
    </row>
    <row r="42" spans="1:8" x14ac:dyDescent="0.2">
      <c r="A42" s="5" t="s">
        <v>44</v>
      </c>
      <c r="B42" s="56"/>
      <c r="C42" s="14"/>
      <c r="D42" s="31"/>
      <c r="E42" s="14"/>
      <c r="F42" s="14"/>
      <c r="G42" s="14"/>
      <c r="H42" s="16"/>
    </row>
    <row r="43" spans="1:8" x14ac:dyDescent="0.2">
      <c r="A43" s="5" t="s">
        <v>41</v>
      </c>
      <c r="B43" s="56"/>
      <c r="C43" s="17">
        <v>20</v>
      </c>
      <c r="D43" s="31" t="s">
        <v>4</v>
      </c>
      <c r="E43" s="14">
        <f>$C43</f>
        <v>20</v>
      </c>
      <c r="F43" s="14">
        <f>$C43</f>
        <v>20</v>
      </c>
      <c r="G43" s="14">
        <f>$C43</f>
        <v>20</v>
      </c>
      <c r="H43" s="16">
        <f>$C43</f>
        <v>20</v>
      </c>
    </row>
    <row r="44" spans="1:8" x14ac:dyDescent="0.2">
      <c r="A44" s="4" t="s">
        <v>37</v>
      </c>
      <c r="B44" s="55"/>
      <c r="C44" s="44"/>
      <c r="D44" s="30" t="s">
        <v>4</v>
      </c>
      <c r="E44" s="26">
        <f>E36-E43</f>
        <v>118</v>
      </c>
      <c r="F44" s="26">
        <f t="shared" ref="F44:H44" si="7">F36-F43</f>
        <v>118</v>
      </c>
      <c r="G44" s="26">
        <f t="shared" si="7"/>
        <v>118</v>
      </c>
      <c r="H44" s="29">
        <f t="shared" si="7"/>
        <v>118</v>
      </c>
    </row>
    <row r="45" spans="1:8" x14ac:dyDescent="0.2">
      <c r="A45" s="5" t="s">
        <v>38</v>
      </c>
      <c r="B45" s="56"/>
      <c r="C45" s="14"/>
      <c r="D45" s="31" t="s">
        <v>4</v>
      </c>
      <c r="E45" s="14">
        <f>-10*E$25*LOG(0.3/(4*PI()*E$26*$C$5),10)</f>
        <v>83.773821334190643</v>
      </c>
      <c r="F45" s="14">
        <f>-10*F$25*LOG(0.3/(4*PI()*F$26*$C$5),10)</f>
        <v>89.794421247470268</v>
      </c>
      <c r="G45" s="14">
        <f>-10*G$25*LOG(0.3/(4*PI()*G$26*$C$5),10)</f>
        <v>95.815021160749893</v>
      </c>
      <c r="H45" s="16">
        <f>-10*H$25*LOG(0.3/(4*PI()*H$26*$C$5),10)</f>
        <v>71.172047035626534</v>
      </c>
    </row>
    <row r="46" spans="1:8" x14ac:dyDescent="0.2">
      <c r="A46" s="5" t="s">
        <v>39</v>
      </c>
      <c r="B46" s="56"/>
      <c r="C46" s="14"/>
      <c r="D46" s="31" t="s">
        <v>4</v>
      </c>
      <c r="E46" s="14">
        <f>-E44+E45</f>
        <v>-34.226178665809357</v>
      </c>
      <c r="F46" s="14">
        <f>-F44+F45</f>
        <v>-28.205578752529732</v>
      </c>
      <c r="G46" s="14">
        <f>-G44+G45</f>
        <v>-22.184978839250107</v>
      </c>
      <c r="H46" s="16">
        <f>-H44+H45</f>
        <v>-46.827952964373466</v>
      </c>
    </row>
    <row r="47" spans="1:8" x14ac:dyDescent="0.2">
      <c r="A47" s="5" t="s">
        <v>40</v>
      </c>
      <c r="B47" s="56"/>
      <c r="C47" s="14"/>
      <c r="D47" s="31" t="s">
        <v>4</v>
      </c>
      <c r="E47" s="14">
        <f>E45+10*E$27*LOG(E$28/E$26,10)</f>
        <v>95.212961169421931</v>
      </c>
      <c r="F47" s="14">
        <f>F45+10*F$27*LOG(F$28/F$26,10)</f>
        <v>99.728411104381649</v>
      </c>
      <c r="G47" s="14">
        <f>G45+10*G$27*LOG(G$28/G$26,10)</f>
        <v>112.67270091793284</v>
      </c>
      <c r="H47" s="16">
        <f>H45+10*H$27*LOG(H$28/H$26,10)</f>
        <v>120.69568187039806</v>
      </c>
    </row>
    <row r="48" spans="1:8" x14ac:dyDescent="0.2">
      <c r="A48" s="5" t="s">
        <v>39</v>
      </c>
      <c r="B48" s="56"/>
      <c r="C48" s="14"/>
      <c r="D48" s="31" t="s">
        <v>4</v>
      </c>
      <c r="E48" s="14">
        <f>-E44+E47</f>
        <v>-22.787038830578069</v>
      </c>
      <c r="F48" s="14">
        <f>-F44+F47</f>
        <v>-18.271588895618351</v>
      </c>
      <c r="G48" s="14">
        <f>-G44+G47</f>
        <v>-5.3272990820671566</v>
      </c>
      <c r="H48" s="16">
        <f>-H44+H47</f>
        <v>2.6956818703980616</v>
      </c>
    </row>
    <row r="49" spans="1:8" ht="12" thickBot="1" x14ac:dyDescent="0.25">
      <c r="A49" s="6" t="s">
        <v>43</v>
      </c>
      <c r="B49" s="57"/>
      <c r="C49" s="18"/>
      <c r="D49" s="34" t="s">
        <v>6</v>
      </c>
      <c r="E49" s="35">
        <f>IF(E48&lt;0,E$28*POWER(10,-E48/(10*E$29)),IF(E46&lt;0,E$26*POWER(10,-E46/(10*E$27)),0.3*POWER(10,E44/(10*E$25))/(4*PI()*$C$5)))</f>
        <v>433.65175191624957</v>
      </c>
      <c r="F49" s="35">
        <f>IF(F48&lt;0,F$28*POWER(10,-F48/(10*F$29)),IF(F46&lt;0,F$26*POWER(10,-F46/(10*F$27)),0.3*POWER(10,F44/(10*F$25))/(4*PI()*$C$5)))</f>
        <v>774.58886943520326</v>
      </c>
      <c r="G49" s="35">
        <f>IF(G48&lt;0,G$28*POWER(10,-G48/(10*G$29)),IF(G46&lt;0,G$26*POWER(10,-G46/(10*G$27)),0.3*POWER(10,G44/(10*G$25))/(4*PI()*$C$5)))</f>
        <v>1485.0232807640189</v>
      </c>
      <c r="H49" s="36">
        <f>IF(H48&lt;0,H$28*POWER(10,-H48/(10*H$29)),IF(H46&lt;0,H$26*POWER(10,-H46/(10*H$27)),0.3*POWER(10,H44/(10*H$25))/(4*PI()*$C$5)))</f>
        <v>813.69170250176228</v>
      </c>
    </row>
    <row r="51" spans="1:8" x14ac:dyDescent="0.2">
      <c r="A51" s="45" t="s">
        <v>50</v>
      </c>
      <c r="B51" s="45" t="s">
        <v>76</v>
      </c>
    </row>
    <row r="52" spans="1:8" x14ac:dyDescent="0.2">
      <c r="A52" s="45" t="s">
        <v>52</v>
      </c>
      <c r="B52" s="45" t="s">
        <v>68</v>
      </c>
    </row>
    <row r="53" spans="1:8" s="45" customFormat="1" x14ac:dyDescent="0.2">
      <c r="B53" s="45" t="s">
        <v>54</v>
      </c>
      <c r="C53" s="46"/>
      <c r="D53" s="46"/>
      <c r="E53" s="46"/>
      <c r="F53" s="46"/>
      <c r="G53" s="46"/>
      <c r="H53" s="46"/>
    </row>
    <row r="54" spans="1:8" ht="12" thickBot="1" x14ac:dyDescent="0.25"/>
    <row r="55" spans="1:8" ht="12" thickBot="1" x14ac:dyDescent="0.25">
      <c r="A55" s="69" t="s">
        <v>8</v>
      </c>
      <c r="B55" s="70"/>
      <c r="C55" s="71">
        <v>5.76</v>
      </c>
      <c r="D55" s="71"/>
      <c r="E55" s="71" t="s">
        <v>9</v>
      </c>
      <c r="F55" s="71">
        <f>300000000/C55/10^9</f>
        <v>5.2083333333333336E-2</v>
      </c>
      <c r="G55" s="71"/>
      <c r="H55" s="72"/>
    </row>
    <row r="56" spans="1:8" x14ac:dyDescent="0.2">
      <c r="A56" s="3" t="s">
        <v>10</v>
      </c>
      <c r="B56" s="54"/>
      <c r="C56" s="9" t="s">
        <v>11</v>
      </c>
      <c r="D56" s="9" t="s">
        <v>12</v>
      </c>
      <c r="E56" s="10" t="s">
        <v>13</v>
      </c>
      <c r="F56" s="10" t="s">
        <v>14</v>
      </c>
      <c r="G56" s="11" t="s">
        <v>15</v>
      </c>
      <c r="H56" s="12" t="s">
        <v>16</v>
      </c>
    </row>
    <row r="57" spans="1:8" x14ac:dyDescent="0.2">
      <c r="A57" s="4" t="s">
        <v>71</v>
      </c>
      <c r="B57" s="55"/>
      <c r="C57" s="14"/>
      <c r="D57" s="31"/>
      <c r="E57" s="31"/>
      <c r="F57" s="31"/>
      <c r="G57" s="31"/>
      <c r="H57" s="15"/>
    </row>
    <row r="58" spans="1:8" x14ac:dyDescent="0.2">
      <c r="A58" s="5" t="s">
        <v>18</v>
      </c>
      <c r="B58" s="56"/>
      <c r="C58" s="68">
        <v>2.7000000000000001E-3</v>
      </c>
      <c r="D58" s="31" t="s">
        <v>5</v>
      </c>
      <c r="E58" s="51">
        <f>C58</f>
        <v>2.7000000000000001E-3</v>
      </c>
      <c r="F58" s="51">
        <f>E58</f>
        <v>2.7000000000000001E-3</v>
      </c>
      <c r="G58" s="51">
        <f>F58</f>
        <v>2.7000000000000001E-3</v>
      </c>
      <c r="H58" s="15">
        <f>G58</f>
        <v>2.7000000000000001E-3</v>
      </c>
    </row>
    <row r="59" spans="1:8" x14ac:dyDescent="0.2">
      <c r="A59" s="5" t="s">
        <v>19</v>
      </c>
      <c r="B59" s="56"/>
      <c r="C59" s="13">
        <v>45</v>
      </c>
      <c r="D59" s="31" t="s">
        <v>2</v>
      </c>
      <c r="E59" s="14">
        <f>$C59</f>
        <v>45</v>
      </c>
      <c r="F59" s="14">
        <f>$C59</f>
        <v>45</v>
      </c>
      <c r="G59" s="14">
        <f>$C59</f>
        <v>45</v>
      </c>
      <c r="H59" s="16">
        <f>$C59</f>
        <v>45</v>
      </c>
    </row>
    <row r="60" spans="1:8" x14ac:dyDescent="0.2">
      <c r="A60" s="5" t="s">
        <v>20</v>
      </c>
      <c r="B60" s="56"/>
      <c r="C60" s="13">
        <v>0</v>
      </c>
      <c r="D60" s="31" t="s">
        <v>4</v>
      </c>
      <c r="E60" s="14">
        <f>$C60</f>
        <v>0</v>
      </c>
      <c r="F60" s="14">
        <f t="shared" ref="F60:H63" si="8">$C60</f>
        <v>0</v>
      </c>
      <c r="G60" s="14">
        <f t="shared" si="8"/>
        <v>0</v>
      </c>
      <c r="H60" s="16">
        <f t="shared" si="8"/>
        <v>0</v>
      </c>
    </row>
    <row r="61" spans="1:8" x14ac:dyDescent="0.2">
      <c r="A61" s="5" t="s">
        <v>21</v>
      </c>
      <c r="B61" s="56"/>
      <c r="C61" s="13">
        <v>0</v>
      </c>
      <c r="D61" s="31" t="s">
        <v>4</v>
      </c>
      <c r="E61" s="14">
        <f>$C61</f>
        <v>0</v>
      </c>
      <c r="F61" s="14">
        <f t="shared" si="8"/>
        <v>0</v>
      </c>
      <c r="G61" s="14">
        <f t="shared" si="8"/>
        <v>0</v>
      </c>
      <c r="H61" s="16">
        <f t="shared" si="8"/>
        <v>0</v>
      </c>
    </row>
    <row r="62" spans="1:8" x14ac:dyDescent="0.2">
      <c r="A62" s="5" t="s">
        <v>22</v>
      </c>
      <c r="B62" s="56" t="s">
        <v>48</v>
      </c>
      <c r="C62" s="17">
        <v>33</v>
      </c>
      <c r="D62" s="31" t="s">
        <v>3</v>
      </c>
      <c r="E62" s="14">
        <f>$C62</f>
        <v>33</v>
      </c>
      <c r="F62" s="14">
        <f t="shared" si="8"/>
        <v>33</v>
      </c>
      <c r="G62" s="14">
        <f t="shared" si="8"/>
        <v>33</v>
      </c>
      <c r="H62" s="16">
        <f t="shared" si="8"/>
        <v>33</v>
      </c>
    </row>
    <row r="63" spans="1:8" x14ac:dyDescent="0.2">
      <c r="A63" s="100" t="s">
        <v>80</v>
      </c>
      <c r="B63" s="101"/>
      <c r="C63" s="17">
        <v>1</v>
      </c>
      <c r="D63" s="31" t="s">
        <v>3</v>
      </c>
      <c r="E63" s="14">
        <f>$C63</f>
        <v>1</v>
      </c>
      <c r="F63" s="14">
        <f t="shared" si="8"/>
        <v>1</v>
      </c>
      <c r="G63" s="14">
        <f t="shared" si="8"/>
        <v>1</v>
      </c>
      <c r="H63" s="16">
        <f t="shared" si="8"/>
        <v>1</v>
      </c>
    </row>
    <row r="64" spans="1:8" ht="12" thickBot="1" x14ac:dyDescent="0.25">
      <c r="A64" s="6" t="s">
        <v>46</v>
      </c>
      <c r="B64" s="57" t="s">
        <v>47</v>
      </c>
      <c r="C64" s="18"/>
      <c r="D64" s="34" t="s">
        <v>2</v>
      </c>
      <c r="E64" s="18">
        <f>E59-E60-E61-E62-E63</f>
        <v>11</v>
      </c>
      <c r="F64" s="18">
        <f t="shared" ref="F64:H64" si="9">F59-F60-F61-F62-F63</f>
        <v>11</v>
      </c>
      <c r="G64" s="18">
        <f t="shared" si="9"/>
        <v>11</v>
      </c>
      <c r="H64" s="19">
        <f t="shared" si="9"/>
        <v>11</v>
      </c>
    </row>
    <row r="65" spans="1:9" s="82" customFormat="1" ht="12" thickBot="1" x14ac:dyDescent="0.25">
      <c r="A65" s="75"/>
      <c r="B65" s="75"/>
      <c r="C65" s="78"/>
      <c r="D65" s="79"/>
      <c r="E65" s="20"/>
      <c r="F65" s="20"/>
      <c r="G65" s="20"/>
      <c r="H65" s="79"/>
    </row>
    <row r="66" spans="1:9" x14ac:dyDescent="0.2">
      <c r="A66" s="7" t="s">
        <v>42</v>
      </c>
      <c r="B66" s="58"/>
      <c r="C66" s="21"/>
      <c r="D66" s="40"/>
      <c r="E66" s="21"/>
      <c r="F66" s="21"/>
      <c r="G66" s="21"/>
      <c r="H66" s="41"/>
    </row>
    <row r="67" spans="1:9" x14ac:dyDescent="0.2">
      <c r="A67" s="4" t="s">
        <v>25</v>
      </c>
      <c r="B67" s="55"/>
      <c r="C67" s="22">
        <v>20</v>
      </c>
      <c r="D67" s="31" t="s">
        <v>5</v>
      </c>
      <c r="E67" s="14">
        <f t="shared" ref="E67:H69" si="10">$C67</f>
        <v>20</v>
      </c>
      <c r="F67" s="14">
        <f t="shared" si="10"/>
        <v>20</v>
      </c>
      <c r="G67" s="14">
        <f t="shared" si="10"/>
        <v>20</v>
      </c>
      <c r="H67" s="16">
        <f t="shared" si="10"/>
        <v>20</v>
      </c>
    </row>
    <row r="68" spans="1:9" x14ac:dyDescent="0.2">
      <c r="A68" s="5" t="s">
        <v>26</v>
      </c>
      <c r="B68" s="56"/>
      <c r="C68" s="22">
        <v>-88</v>
      </c>
      <c r="D68" s="31" t="s">
        <v>2</v>
      </c>
      <c r="E68" s="14">
        <f t="shared" si="10"/>
        <v>-88</v>
      </c>
      <c r="F68" s="14">
        <f t="shared" si="10"/>
        <v>-88</v>
      </c>
      <c r="G68" s="14">
        <f t="shared" si="10"/>
        <v>-88</v>
      </c>
      <c r="H68" s="16">
        <f t="shared" si="10"/>
        <v>-88</v>
      </c>
    </row>
    <row r="69" spans="1:9" x14ac:dyDescent="0.2">
      <c r="A69" s="5" t="s">
        <v>27</v>
      </c>
      <c r="B69" s="56"/>
      <c r="C69" s="22">
        <v>0</v>
      </c>
      <c r="D69" s="31" t="s">
        <v>3</v>
      </c>
      <c r="E69" s="14">
        <f t="shared" si="10"/>
        <v>0</v>
      </c>
      <c r="F69" s="14">
        <f t="shared" si="10"/>
        <v>0</v>
      </c>
      <c r="G69" s="14">
        <f t="shared" si="10"/>
        <v>0</v>
      </c>
      <c r="H69" s="16">
        <f t="shared" si="10"/>
        <v>0</v>
      </c>
    </row>
    <row r="70" spans="1:9" ht="12" thickBot="1" x14ac:dyDescent="0.25">
      <c r="A70" s="6" t="s">
        <v>28</v>
      </c>
      <c r="B70" s="57"/>
      <c r="C70" s="42"/>
      <c r="D70" s="34" t="s">
        <v>2</v>
      </c>
      <c r="E70" s="18">
        <f>E68-E69</f>
        <v>-88</v>
      </c>
      <c r="F70" s="18">
        <f t="shared" ref="F70:H70" si="11">F68-F69</f>
        <v>-88</v>
      </c>
      <c r="G70" s="18">
        <f t="shared" si="11"/>
        <v>-88</v>
      </c>
      <c r="H70" s="19">
        <f t="shared" si="11"/>
        <v>-88</v>
      </c>
    </row>
    <row r="71" spans="1:9" s="82" customFormat="1" ht="12" thickBot="1" x14ac:dyDescent="0.25">
      <c r="A71" s="73"/>
      <c r="B71" s="73"/>
      <c r="C71" s="80"/>
      <c r="D71" s="81"/>
      <c r="E71" s="49"/>
      <c r="F71" s="49"/>
      <c r="G71" s="49"/>
      <c r="H71" s="49"/>
    </row>
    <row r="72" spans="1:9" ht="12" thickBot="1" x14ac:dyDescent="0.25">
      <c r="A72" s="61" t="s">
        <v>7</v>
      </c>
      <c r="B72" s="62" t="s">
        <v>49</v>
      </c>
      <c r="C72" s="63"/>
      <c r="D72" s="64" t="s">
        <v>4</v>
      </c>
      <c r="E72" s="65">
        <v>0</v>
      </c>
      <c r="F72" s="65">
        <v>0</v>
      </c>
      <c r="G72" s="65">
        <v>0</v>
      </c>
      <c r="H72" s="66">
        <v>0</v>
      </c>
      <c r="I72" s="53"/>
    </row>
    <row r="73" spans="1:9" s="82" customFormat="1" ht="12" thickBot="1" x14ac:dyDescent="0.25">
      <c r="A73" s="75"/>
      <c r="B73" s="75"/>
      <c r="C73" s="20"/>
      <c r="D73" s="79"/>
      <c r="E73" s="20"/>
      <c r="F73" s="20"/>
      <c r="G73" s="20"/>
      <c r="H73" s="79"/>
    </row>
    <row r="74" spans="1:9" x14ac:dyDescent="0.2">
      <c r="A74" s="7" t="s">
        <v>29</v>
      </c>
      <c r="B74" s="58"/>
      <c r="C74" s="25"/>
      <c r="D74" s="43"/>
      <c r="E74" s="25"/>
      <c r="F74" s="25"/>
      <c r="G74" s="25"/>
      <c r="H74" s="41"/>
    </row>
    <row r="75" spans="1:9" x14ac:dyDescent="0.2">
      <c r="A75" s="5" t="s">
        <v>30</v>
      </c>
      <c r="B75" s="56"/>
      <c r="C75" s="26"/>
      <c r="D75" s="30"/>
      <c r="E75" s="23">
        <v>2</v>
      </c>
      <c r="F75" s="23">
        <v>2</v>
      </c>
      <c r="G75" s="23">
        <v>2</v>
      </c>
      <c r="H75" s="24">
        <v>2</v>
      </c>
    </row>
    <row r="76" spans="1:9" x14ac:dyDescent="0.2">
      <c r="A76" s="5" t="s">
        <v>31</v>
      </c>
      <c r="B76" s="56"/>
      <c r="C76" s="26"/>
      <c r="D76" s="30"/>
      <c r="E76" s="14">
        <v>64</v>
      </c>
      <c r="F76" s="14">
        <v>128</v>
      </c>
      <c r="G76" s="14">
        <v>256</v>
      </c>
      <c r="H76" s="16">
        <v>15</v>
      </c>
    </row>
    <row r="77" spans="1:9" x14ac:dyDescent="0.2">
      <c r="A77" s="5" t="s">
        <v>32</v>
      </c>
      <c r="B77" s="56"/>
      <c r="C77" s="26"/>
      <c r="D77" s="30"/>
      <c r="E77" s="23">
        <v>3.8</v>
      </c>
      <c r="F77" s="23">
        <v>3.3</v>
      </c>
      <c r="G77" s="23">
        <v>2.8</v>
      </c>
      <c r="H77" s="24">
        <v>2.7</v>
      </c>
    </row>
    <row r="78" spans="1:9" x14ac:dyDescent="0.2">
      <c r="A78" s="5" t="s">
        <v>33</v>
      </c>
      <c r="B78" s="56"/>
      <c r="C78" s="26"/>
      <c r="D78" s="30"/>
      <c r="E78" s="14">
        <v>128</v>
      </c>
      <c r="F78" s="14">
        <v>256</v>
      </c>
      <c r="G78" s="14">
        <v>1024</v>
      </c>
      <c r="H78" s="16">
        <v>1024</v>
      </c>
    </row>
    <row r="79" spans="1:9" ht="12" thickBot="1" x14ac:dyDescent="0.25">
      <c r="A79" s="8" t="s">
        <v>34</v>
      </c>
      <c r="B79" s="60"/>
      <c r="C79" s="18"/>
      <c r="D79" s="34"/>
      <c r="E79" s="27">
        <v>4.3</v>
      </c>
      <c r="F79" s="27">
        <v>3.8</v>
      </c>
      <c r="G79" s="27">
        <v>3.3</v>
      </c>
      <c r="H79" s="28">
        <v>2.7</v>
      </c>
    </row>
    <row r="80" spans="1:9" ht="12" thickBot="1" x14ac:dyDescent="0.25">
      <c r="A80" s="2"/>
      <c r="B80" s="2"/>
      <c r="C80" s="38"/>
      <c r="D80" s="38"/>
      <c r="E80" s="38"/>
      <c r="F80" s="38"/>
      <c r="G80" s="38"/>
      <c r="H80" s="38"/>
    </row>
    <row r="81" spans="1:8" x14ac:dyDescent="0.2">
      <c r="A81" s="7" t="s">
        <v>35</v>
      </c>
      <c r="B81" s="58"/>
      <c r="C81" s="21"/>
      <c r="D81" s="40"/>
      <c r="E81" s="21"/>
      <c r="F81" s="21"/>
      <c r="G81" s="21"/>
      <c r="H81" s="41"/>
    </row>
    <row r="82" spans="1:8" x14ac:dyDescent="0.2">
      <c r="A82" s="5" t="s">
        <v>36</v>
      </c>
      <c r="B82" s="56"/>
      <c r="C82" s="13">
        <v>6</v>
      </c>
      <c r="D82" s="31" t="s">
        <v>4</v>
      </c>
      <c r="E82" s="14">
        <f>$C$32</f>
        <v>6</v>
      </c>
      <c r="F82" s="14">
        <f>$C$32</f>
        <v>6</v>
      </c>
      <c r="G82" s="14">
        <f>$C$32</f>
        <v>6</v>
      </c>
      <c r="H82" s="16">
        <f>$C$32</f>
        <v>6</v>
      </c>
    </row>
    <row r="83" spans="1:8" ht="12.75" x14ac:dyDescent="0.2">
      <c r="A83" s="4" t="s">
        <v>81</v>
      </c>
      <c r="B83" s="106"/>
      <c r="C83" s="107"/>
      <c r="D83" s="108" t="s">
        <v>24</v>
      </c>
      <c r="E83" s="26">
        <f>E70-E82</f>
        <v>-94</v>
      </c>
      <c r="F83" s="26">
        <f t="shared" ref="F83:H83" si="12">F70-F82</f>
        <v>-94</v>
      </c>
      <c r="G83" s="26">
        <f t="shared" si="12"/>
        <v>-94</v>
      </c>
      <c r="H83" s="26">
        <f t="shared" si="12"/>
        <v>-94</v>
      </c>
    </row>
    <row r="84" spans="1:8" x14ac:dyDescent="0.2">
      <c r="A84" s="5" t="s">
        <v>85</v>
      </c>
      <c r="B84" s="109"/>
      <c r="C84" s="110"/>
      <c r="D84" s="14"/>
      <c r="E84" s="14"/>
      <c r="F84" s="14"/>
      <c r="G84" s="16"/>
      <c r="H84" s="16"/>
    </row>
    <row r="85" spans="1:8" x14ac:dyDescent="0.2">
      <c r="A85" s="111" t="s">
        <v>82</v>
      </c>
      <c r="B85" s="112"/>
      <c r="C85" s="1"/>
      <c r="D85" s="110" t="s">
        <v>24</v>
      </c>
      <c r="E85" s="14">
        <f>E83-E62</f>
        <v>-127</v>
      </c>
      <c r="F85" s="14">
        <f t="shared" ref="F85:H85" si="13">F83-F62</f>
        <v>-127</v>
      </c>
      <c r="G85" s="16">
        <f t="shared" si="13"/>
        <v>-127</v>
      </c>
      <c r="H85" s="16">
        <f t="shared" si="13"/>
        <v>-127</v>
      </c>
    </row>
    <row r="86" spans="1:8" x14ac:dyDescent="0.2">
      <c r="A86" s="4" t="s">
        <v>37</v>
      </c>
      <c r="B86" s="55"/>
      <c r="C86" s="14"/>
      <c r="D86" s="30" t="s">
        <v>4</v>
      </c>
      <c r="E86" s="26">
        <f>-E85+E64</f>
        <v>138</v>
      </c>
      <c r="F86" s="26">
        <f t="shared" ref="F86:H86" si="14">-F85+F64</f>
        <v>138</v>
      </c>
      <c r="G86" s="26">
        <f t="shared" si="14"/>
        <v>138</v>
      </c>
      <c r="H86" s="29">
        <f t="shared" si="14"/>
        <v>138</v>
      </c>
    </row>
    <row r="87" spans="1:8" x14ac:dyDescent="0.2">
      <c r="A87" s="5" t="s">
        <v>38</v>
      </c>
      <c r="B87" s="56"/>
      <c r="C87" s="14"/>
      <c r="D87" s="31" t="s">
        <v>4</v>
      </c>
      <c r="E87" s="14">
        <f>-10*E75*LOG(0.3/(4*PI()*E76*$C$5),10)</f>
        <v>83.773821334190643</v>
      </c>
      <c r="F87" s="14">
        <f>-10*F75*LOG(0.3/(4*PI()*F76*$C$5),10)</f>
        <v>89.794421247470268</v>
      </c>
      <c r="G87" s="14">
        <f>-10*G75*LOG(0.3/(4*PI()*G76*$C$5),10)</f>
        <v>95.815021160749893</v>
      </c>
      <c r="H87" s="16">
        <f>-10*H75*LOG(0.3/(4*PI()*H76*$C$5),10)</f>
        <v>71.172047035626534</v>
      </c>
    </row>
    <row r="88" spans="1:8" x14ac:dyDescent="0.2">
      <c r="A88" s="5" t="s">
        <v>39</v>
      </c>
      <c r="B88" s="56"/>
      <c r="C88" s="14"/>
      <c r="D88" s="31" t="s">
        <v>4</v>
      </c>
      <c r="E88" s="14">
        <f>-E86+E87</f>
        <v>-54.226178665809357</v>
      </c>
      <c r="F88" s="14">
        <f>-F86+F87</f>
        <v>-48.205578752529732</v>
      </c>
      <c r="G88" s="14">
        <f>-G86+G87</f>
        <v>-42.184978839250107</v>
      </c>
      <c r="H88" s="16">
        <f>-H86+H87</f>
        <v>-66.827952964373466</v>
      </c>
    </row>
    <row r="89" spans="1:8" x14ac:dyDescent="0.2">
      <c r="A89" s="5" t="s">
        <v>40</v>
      </c>
      <c r="B89" s="56"/>
      <c r="C89" s="14"/>
      <c r="D89" s="31" t="s">
        <v>4</v>
      </c>
      <c r="E89" s="14">
        <f>E87+10*E77*LOG(E78/E76,10)</f>
        <v>95.212961169421931</v>
      </c>
      <c r="F89" s="14">
        <f>F87+10*F77*LOG(F78/F76,10)</f>
        <v>99.728411104381649</v>
      </c>
      <c r="G89" s="14">
        <f>G87+10*G77*LOG(G78/G76,10)</f>
        <v>112.67270091793284</v>
      </c>
      <c r="H89" s="16">
        <f>H87+10*H77*LOG(H78/H76,10)</f>
        <v>120.69568187039806</v>
      </c>
    </row>
    <row r="90" spans="1:8" x14ac:dyDescent="0.2">
      <c r="A90" s="5" t="s">
        <v>39</v>
      </c>
      <c r="B90" s="56"/>
      <c r="C90" s="14"/>
      <c r="D90" s="31" t="s">
        <v>4</v>
      </c>
      <c r="E90" s="14">
        <f>-E86+E89</f>
        <v>-42.787038830578069</v>
      </c>
      <c r="F90" s="14">
        <f>-F86+F89</f>
        <v>-38.271588895618351</v>
      </c>
      <c r="G90" s="14">
        <f>-G86+G89</f>
        <v>-25.327299082067157</v>
      </c>
      <c r="H90" s="16">
        <f>-H86+H89</f>
        <v>-17.304318129601938</v>
      </c>
    </row>
    <row r="91" spans="1:8" x14ac:dyDescent="0.2">
      <c r="A91" s="4" t="s">
        <v>43</v>
      </c>
      <c r="B91" s="55"/>
      <c r="C91" s="26"/>
      <c r="D91" s="30" t="s">
        <v>6</v>
      </c>
      <c r="E91" s="32">
        <f>IF(E90&lt;0,E$28*POWER(10,-E90/(10*E$29)),IF(E88&lt;0,E$26*POWER(10,-E88/(10*E$27)),0.3*POWER(10,E86/(10*E$25))/(4*PI()*$C$5)))</f>
        <v>1265.486114710792</v>
      </c>
      <c r="F91" s="32">
        <f>IF(F90&lt;0,F$28*POWER(10,-F90/(10*F$29)),IF(F88&lt;0,F$26*POWER(10,-F88/(10*F$27)),0.3*POWER(10,F86/(10*F$25))/(4*PI()*$C$5)))</f>
        <v>2602.4778478802764</v>
      </c>
      <c r="G91" s="32">
        <f>IF(G90&lt;0,G$28*POWER(10,-G90/(10*G$29)),IF(G88&lt;0,G$26*POWER(10,-G88/(10*G$27)),0.3*POWER(10,G86/(10*G$25))/(4*PI()*$C$5)))</f>
        <v>5995.0646138620232</v>
      </c>
      <c r="H91" s="33">
        <f>IF(H90&lt;0,H$28*POWER(10,-H90/(10*H$29)),IF(H88&lt;0,H$26*POWER(10,-H88/(10*H$27)),0.3*POWER(10,H86/(10*H$25))/(4*PI()*$C$5)))</f>
        <v>4479.201790667862</v>
      </c>
    </row>
    <row r="92" spans="1:8" x14ac:dyDescent="0.2">
      <c r="A92" s="5" t="s">
        <v>44</v>
      </c>
      <c r="B92" s="56"/>
      <c r="C92" s="14"/>
      <c r="D92" s="31"/>
      <c r="E92" s="14"/>
      <c r="F92" s="14"/>
      <c r="G92" s="14"/>
      <c r="H92" s="16"/>
    </row>
    <row r="93" spans="1:8" x14ac:dyDescent="0.2">
      <c r="A93" s="5" t="s">
        <v>41</v>
      </c>
      <c r="B93" s="56"/>
      <c r="C93" s="17">
        <v>20</v>
      </c>
      <c r="D93" s="31" t="s">
        <v>4</v>
      </c>
      <c r="E93" s="14">
        <f>$C93</f>
        <v>20</v>
      </c>
      <c r="F93" s="14">
        <f>$C93</f>
        <v>20</v>
      </c>
      <c r="G93" s="14">
        <f>$C93</f>
        <v>20</v>
      </c>
      <c r="H93" s="16">
        <f>$C93</f>
        <v>20</v>
      </c>
    </row>
    <row r="94" spans="1:8" x14ac:dyDescent="0.2">
      <c r="A94" s="4" t="s">
        <v>37</v>
      </c>
      <c r="B94" s="55"/>
      <c r="C94" s="44"/>
      <c r="D94" s="30" t="s">
        <v>4</v>
      </c>
      <c r="E94" s="26">
        <f>E86-E93</f>
        <v>118</v>
      </c>
      <c r="F94" s="26">
        <f t="shared" ref="F94:H94" si="15">F86-F93</f>
        <v>118</v>
      </c>
      <c r="G94" s="26">
        <f t="shared" si="15"/>
        <v>118</v>
      </c>
      <c r="H94" s="29">
        <f t="shared" si="15"/>
        <v>118</v>
      </c>
    </row>
    <row r="95" spans="1:8" x14ac:dyDescent="0.2">
      <c r="A95" s="5" t="s">
        <v>38</v>
      </c>
      <c r="B95" s="56"/>
      <c r="C95" s="14"/>
      <c r="D95" s="31" t="s">
        <v>4</v>
      </c>
      <c r="E95" s="14">
        <f>-10*E$25*LOG(0.3/(4*PI()*E$26*$C$5),10)</f>
        <v>83.773821334190643</v>
      </c>
      <c r="F95" s="14">
        <f>-10*F$25*LOG(0.3/(4*PI()*F$26*$C$5),10)</f>
        <v>89.794421247470268</v>
      </c>
      <c r="G95" s="14">
        <f>-10*G$25*LOG(0.3/(4*PI()*G$26*$C$5),10)</f>
        <v>95.815021160749893</v>
      </c>
      <c r="H95" s="16">
        <f>-10*H$25*LOG(0.3/(4*PI()*H$26*$C$5),10)</f>
        <v>71.172047035626534</v>
      </c>
    </row>
    <row r="96" spans="1:8" x14ac:dyDescent="0.2">
      <c r="A96" s="5" t="s">
        <v>39</v>
      </c>
      <c r="B96" s="56"/>
      <c r="C96" s="14"/>
      <c r="D96" s="31" t="s">
        <v>4</v>
      </c>
      <c r="E96" s="14">
        <f>-E94+E95</f>
        <v>-34.226178665809357</v>
      </c>
      <c r="F96" s="14">
        <f>-F94+F95</f>
        <v>-28.205578752529732</v>
      </c>
      <c r="G96" s="14">
        <f>-G94+G95</f>
        <v>-22.184978839250107</v>
      </c>
      <c r="H96" s="16">
        <f>-H94+H95</f>
        <v>-46.827952964373466</v>
      </c>
    </row>
    <row r="97" spans="1:8" x14ac:dyDescent="0.2">
      <c r="A97" s="5" t="s">
        <v>40</v>
      </c>
      <c r="B97" s="56"/>
      <c r="C97" s="14"/>
      <c r="D97" s="31" t="s">
        <v>4</v>
      </c>
      <c r="E97" s="14">
        <f>E95+10*E$27*LOG(E$28/E$26,10)</f>
        <v>95.212961169421931</v>
      </c>
      <c r="F97" s="14">
        <f>F95+10*F$27*LOG(F$28/F$26,10)</f>
        <v>99.728411104381649</v>
      </c>
      <c r="G97" s="14">
        <f>G95+10*G$27*LOG(G$28/G$26,10)</f>
        <v>112.67270091793284</v>
      </c>
      <c r="H97" s="16">
        <f>H95+10*H$27*LOG(H$28/H$26,10)</f>
        <v>120.69568187039806</v>
      </c>
    </row>
    <row r="98" spans="1:8" x14ac:dyDescent="0.2">
      <c r="A98" s="5" t="s">
        <v>39</v>
      </c>
      <c r="B98" s="56"/>
      <c r="C98" s="14"/>
      <c r="D98" s="31" t="s">
        <v>4</v>
      </c>
      <c r="E98" s="14">
        <f>-E94+E97</f>
        <v>-22.787038830578069</v>
      </c>
      <c r="F98" s="14">
        <f>-F94+F97</f>
        <v>-18.271588895618351</v>
      </c>
      <c r="G98" s="14">
        <f>-G94+G97</f>
        <v>-5.3272990820671566</v>
      </c>
      <c r="H98" s="16">
        <f>-H94+H97</f>
        <v>2.6956818703980616</v>
      </c>
    </row>
    <row r="99" spans="1:8" ht="12" thickBot="1" x14ac:dyDescent="0.25">
      <c r="A99" s="6" t="s">
        <v>43</v>
      </c>
      <c r="B99" s="57"/>
      <c r="C99" s="18"/>
      <c r="D99" s="34" t="s">
        <v>6</v>
      </c>
      <c r="E99" s="35">
        <f>IF(E98&lt;0,E$28*POWER(10,-E98/(10*E$29)),IF(E96&lt;0,E$26*POWER(10,-E96/(10*E$27)),0.3*POWER(10,E94/(10*E$25))/(4*PI()*$C$5)))</f>
        <v>433.65175191624957</v>
      </c>
      <c r="F99" s="35">
        <f>IF(F98&lt;0,F$28*POWER(10,-F98/(10*F$29)),IF(F96&lt;0,F$26*POWER(10,-F96/(10*F$27)),0.3*POWER(10,F94/(10*F$25))/(4*PI()*$C$5)))</f>
        <v>774.58886943520326</v>
      </c>
      <c r="G99" s="35">
        <f>IF(G98&lt;0,G$28*POWER(10,-G98/(10*G$29)),IF(G96&lt;0,G$26*POWER(10,-G96/(10*G$27)),0.3*POWER(10,G94/(10*G$25))/(4*PI()*$C$5)))</f>
        <v>1485.0232807640189</v>
      </c>
      <c r="H99" s="36">
        <f>IF(H98&lt;0,H$28*POWER(10,-H98/(10*H$29)),IF(H96&lt;0,H$26*POWER(10,-H96/(10*H$27)),0.3*POWER(10,H94/(10*H$25))/(4*PI()*$C$5)))</f>
        <v>813.69170250176228</v>
      </c>
    </row>
    <row r="101" spans="1:8" x14ac:dyDescent="0.2">
      <c r="A101" s="45" t="s">
        <v>50</v>
      </c>
      <c r="B101" s="45" t="s">
        <v>75</v>
      </c>
    </row>
    <row r="102" spans="1:8" x14ac:dyDescent="0.2">
      <c r="A102" s="45" t="s">
        <v>52</v>
      </c>
      <c r="B102" s="45" t="s">
        <v>68</v>
      </c>
    </row>
    <row r="103" spans="1:8" s="45" customFormat="1" x14ac:dyDescent="0.2">
      <c r="B103" s="45" t="s">
        <v>54</v>
      </c>
      <c r="C103" s="46"/>
      <c r="D103" s="46"/>
      <c r="E103" s="46"/>
      <c r="F103" s="46"/>
      <c r="G103" s="46"/>
      <c r="H103" s="46"/>
    </row>
    <row r="104" spans="1:8" ht="12" thickBot="1" x14ac:dyDescent="0.25"/>
    <row r="105" spans="1:8" ht="12" thickBot="1" x14ac:dyDescent="0.25">
      <c r="A105" s="69" t="s">
        <v>8</v>
      </c>
      <c r="B105" s="70"/>
      <c r="C105" s="71">
        <v>5.76</v>
      </c>
      <c r="D105" s="71"/>
      <c r="E105" s="71" t="s">
        <v>9</v>
      </c>
      <c r="F105" s="71">
        <f>300000000/C105/10^9</f>
        <v>5.2083333333333336E-2</v>
      </c>
      <c r="G105" s="71"/>
      <c r="H105" s="72"/>
    </row>
    <row r="106" spans="1:8" x14ac:dyDescent="0.2">
      <c r="A106" s="3" t="s">
        <v>10</v>
      </c>
      <c r="B106" s="54"/>
      <c r="C106" s="9" t="s">
        <v>11</v>
      </c>
      <c r="D106" s="9" t="s">
        <v>12</v>
      </c>
      <c r="E106" s="10" t="s">
        <v>13</v>
      </c>
      <c r="F106" s="10" t="s">
        <v>14</v>
      </c>
      <c r="G106" s="11" t="s">
        <v>15</v>
      </c>
      <c r="H106" s="12" t="s">
        <v>16</v>
      </c>
    </row>
    <row r="107" spans="1:8" x14ac:dyDescent="0.2">
      <c r="A107" s="4" t="s">
        <v>72</v>
      </c>
      <c r="B107" s="55"/>
      <c r="C107" s="50"/>
      <c r="D107" s="50"/>
      <c r="E107" s="50"/>
      <c r="F107" s="50"/>
      <c r="G107" s="50"/>
      <c r="H107" s="15"/>
    </row>
    <row r="108" spans="1:8" x14ac:dyDescent="0.2">
      <c r="A108" s="5" t="s">
        <v>18</v>
      </c>
      <c r="B108" s="56"/>
      <c r="C108" s="67">
        <v>8.9999999999999993E-3</v>
      </c>
      <c r="D108" s="50" t="s">
        <v>5</v>
      </c>
      <c r="E108" s="50">
        <f>C108</f>
        <v>8.9999999999999993E-3</v>
      </c>
      <c r="F108" s="50">
        <f>E108</f>
        <v>8.9999999999999993E-3</v>
      </c>
      <c r="G108" s="50">
        <f>F108</f>
        <v>8.9999999999999993E-3</v>
      </c>
      <c r="H108" s="15">
        <f>G108</f>
        <v>8.9999999999999993E-3</v>
      </c>
    </row>
    <row r="109" spans="1:8" x14ac:dyDescent="0.2">
      <c r="A109" s="5" t="s">
        <v>19</v>
      </c>
      <c r="B109" s="56"/>
      <c r="C109" s="13">
        <v>42</v>
      </c>
      <c r="D109" s="31" t="s">
        <v>2</v>
      </c>
      <c r="E109" s="14">
        <f>$C109</f>
        <v>42</v>
      </c>
      <c r="F109" s="14">
        <f>$C109</f>
        <v>42</v>
      </c>
      <c r="G109" s="14">
        <f>$C109</f>
        <v>42</v>
      </c>
      <c r="H109" s="16">
        <f>$C109</f>
        <v>42</v>
      </c>
    </row>
    <row r="110" spans="1:8" x14ac:dyDescent="0.2">
      <c r="A110" s="5" t="s">
        <v>20</v>
      </c>
      <c r="B110" s="56"/>
      <c r="C110" s="13">
        <v>0</v>
      </c>
      <c r="D110" s="31" t="s">
        <v>4</v>
      </c>
      <c r="E110" s="14">
        <f>$C110</f>
        <v>0</v>
      </c>
      <c r="F110" s="14">
        <f t="shared" ref="F110:H113" si="16">$C110</f>
        <v>0</v>
      </c>
      <c r="G110" s="14">
        <f t="shared" si="16"/>
        <v>0</v>
      </c>
      <c r="H110" s="16">
        <f t="shared" si="16"/>
        <v>0</v>
      </c>
    </row>
    <row r="111" spans="1:8" x14ac:dyDescent="0.2">
      <c r="A111" s="5" t="s">
        <v>21</v>
      </c>
      <c r="B111" s="56"/>
      <c r="C111" s="13">
        <v>0</v>
      </c>
      <c r="D111" s="31" t="s">
        <v>4</v>
      </c>
      <c r="E111" s="14">
        <f>$C111</f>
        <v>0</v>
      </c>
      <c r="F111" s="14">
        <f t="shared" si="16"/>
        <v>0</v>
      </c>
      <c r="G111" s="14">
        <f t="shared" si="16"/>
        <v>0</v>
      </c>
      <c r="H111" s="16">
        <f t="shared" si="16"/>
        <v>0</v>
      </c>
    </row>
    <row r="112" spans="1:8" x14ac:dyDescent="0.2">
      <c r="A112" s="5" t="s">
        <v>22</v>
      </c>
      <c r="B112" s="56" t="s">
        <v>48</v>
      </c>
      <c r="C112" s="17">
        <v>33</v>
      </c>
      <c r="D112" s="31" t="s">
        <v>3</v>
      </c>
      <c r="E112" s="14">
        <f>$C112</f>
        <v>33</v>
      </c>
      <c r="F112" s="14">
        <f t="shared" si="16"/>
        <v>33</v>
      </c>
      <c r="G112" s="14">
        <f t="shared" si="16"/>
        <v>33</v>
      </c>
      <c r="H112" s="16">
        <f t="shared" si="16"/>
        <v>33</v>
      </c>
    </row>
    <row r="113" spans="1:9" x14ac:dyDescent="0.2">
      <c r="A113" s="100" t="s">
        <v>80</v>
      </c>
      <c r="B113" s="101"/>
      <c r="C113" s="17">
        <v>1</v>
      </c>
      <c r="D113" s="31" t="s">
        <v>3</v>
      </c>
      <c r="E113" s="14">
        <f>$C113</f>
        <v>1</v>
      </c>
      <c r="F113" s="14">
        <f t="shared" si="16"/>
        <v>1</v>
      </c>
      <c r="G113" s="14">
        <f t="shared" si="16"/>
        <v>1</v>
      </c>
      <c r="H113" s="16">
        <f t="shared" si="16"/>
        <v>1</v>
      </c>
    </row>
    <row r="114" spans="1:9" ht="12" thickBot="1" x14ac:dyDescent="0.25">
      <c r="A114" s="6" t="s">
        <v>46</v>
      </c>
      <c r="B114" s="57" t="s">
        <v>47</v>
      </c>
      <c r="C114" s="18"/>
      <c r="D114" s="34" t="s">
        <v>2</v>
      </c>
      <c r="E114" s="18">
        <f>E109-E110-E111-E112-E113</f>
        <v>8</v>
      </c>
      <c r="F114" s="18">
        <f t="shared" ref="F114:H114" si="17">F109-F110-F111-F112-F113</f>
        <v>8</v>
      </c>
      <c r="G114" s="18">
        <f t="shared" si="17"/>
        <v>8</v>
      </c>
      <c r="H114" s="19">
        <f t="shared" si="17"/>
        <v>8</v>
      </c>
    </row>
    <row r="115" spans="1:9" s="82" customFormat="1" ht="12" thickBot="1" x14ac:dyDescent="0.25">
      <c r="A115" s="75"/>
      <c r="B115" s="75"/>
      <c r="C115" s="78"/>
      <c r="D115" s="79"/>
      <c r="E115" s="20"/>
      <c r="F115" s="20"/>
      <c r="G115" s="20"/>
      <c r="H115" s="79"/>
    </row>
    <row r="116" spans="1:9" x14ac:dyDescent="0.2">
      <c r="A116" s="7" t="s">
        <v>42</v>
      </c>
      <c r="B116" s="58"/>
      <c r="C116" s="21"/>
      <c r="D116" s="40"/>
      <c r="E116" s="21"/>
      <c r="F116" s="21"/>
      <c r="G116" s="21"/>
      <c r="H116" s="41"/>
    </row>
    <row r="117" spans="1:9" x14ac:dyDescent="0.2">
      <c r="A117" s="4" t="s">
        <v>25</v>
      </c>
      <c r="B117" s="55"/>
      <c r="C117" s="22">
        <v>20</v>
      </c>
      <c r="D117" s="31" t="s">
        <v>5</v>
      </c>
      <c r="E117" s="14">
        <f t="shared" ref="E117:H119" si="18">$C117</f>
        <v>20</v>
      </c>
      <c r="F117" s="14">
        <f t="shared" si="18"/>
        <v>20</v>
      </c>
      <c r="G117" s="14">
        <f t="shared" si="18"/>
        <v>20</v>
      </c>
      <c r="H117" s="16">
        <f t="shared" si="18"/>
        <v>20</v>
      </c>
    </row>
    <row r="118" spans="1:9" x14ac:dyDescent="0.2">
      <c r="A118" s="5" t="s">
        <v>26</v>
      </c>
      <c r="B118" s="56"/>
      <c r="C118" s="22">
        <v>-88</v>
      </c>
      <c r="D118" s="31" t="s">
        <v>2</v>
      </c>
      <c r="E118" s="14">
        <f t="shared" si="18"/>
        <v>-88</v>
      </c>
      <c r="F118" s="14">
        <f t="shared" si="18"/>
        <v>-88</v>
      </c>
      <c r="G118" s="14">
        <f t="shared" si="18"/>
        <v>-88</v>
      </c>
      <c r="H118" s="16">
        <f t="shared" si="18"/>
        <v>-88</v>
      </c>
    </row>
    <row r="119" spans="1:9" x14ac:dyDescent="0.2">
      <c r="A119" s="5" t="s">
        <v>27</v>
      </c>
      <c r="B119" s="56"/>
      <c r="C119" s="22">
        <v>0</v>
      </c>
      <c r="D119" s="31" t="s">
        <v>3</v>
      </c>
      <c r="E119" s="14">
        <f t="shared" si="18"/>
        <v>0</v>
      </c>
      <c r="F119" s="14">
        <f t="shared" si="18"/>
        <v>0</v>
      </c>
      <c r="G119" s="14">
        <f t="shared" si="18"/>
        <v>0</v>
      </c>
      <c r="H119" s="16">
        <f t="shared" si="18"/>
        <v>0</v>
      </c>
    </row>
    <row r="120" spans="1:9" ht="12" thickBot="1" x14ac:dyDescent="0.25">
      <c r="A120" s="6" t="s">
        <v>28</v>
      </c>
      <c r="B120" s="57"/>
      <c r="C120" s="42"/>
      <c r="D120" s="34" t="s">
        <v>2</v>
      </c>
      <c r="E120" s="18">
        <f>E118-E119</f>
        <v>-88</v>
      </c>
      <c r="F120" s="18">
        <f t="shared" ref="F120:H120" si="19">F118-F119</f>
        <v>-88</v>
      </c>
      <c r="G120" s="18">
        <f t="shared" si="19"/>
        <v>-88</v>
      </c>
      <c r="H120" s="19">
        <f t="shared" si="19"/>
        <v>-88</v>
      </c>
    </row>
    <row r="121" spans="1:9" s="82" customFormat="1" ht="12" thickBot="1" x14ac:dyDescent="0.25">
      <c r="A121" s="73"/>
      <c r="B121" s="73"/>
      <c r="C121" s="80"/>
      <c r="D121" s="81"/>
      <c r="E121" s="49"/>
      <c r="F121" s="49"/>
      <c r="G121" s="49"/>
      <c r="H121" s="49"/>
    </row>
    <row r="122" spans="1:9" ht="12" thickBot="1" x14ac:dyDescent="0.25">
      <c r="A122" s="61" t="s">
        <v>7</v>
      </c>
      <c r="B122" s="62" t="s">
        <v>49</v>
      </c>
      <c r="C122" s="63"/>
      <c r="D122" s="64" t="s">
        <v>4</v>
      </c>
      <c r="E122" s="65">
        <v>0</v>
      </c>
      <c r="F122" s="65">
        <v>0</v>
      </c>
      <c r="G122" s="65">
        <v>0</v>
      </c>
      <c r="H122" s="66">
        <v>0</v>
      </c>
      <c r="I122" s="53"/>
    </row>
    <row r="123" spans="1:9" s="82" customFormat="1" ht="12" thickBot="1" x14ac:dyDescent="0.25">
      <c r="A123" s="75"/>
      <c r="B123" s="75"/>
      <c r="C123" s="20"/>
      <c r="D123" s="79"/>
      <c r="E123" s="20"/>
      <c r="F123" s="20"/>
      <c r="G123" s="20"/>
      <c r="H123" s="79"/>
    </row>
    <row r="124" spans="1:9" x14ac:dyDescent="0.2">
      <c r="A124" s="7" t="s">
        <v>29</v>
      </c>
      <c r="B124" s="58"/>
      <c r="C124" s="25"/>
      <c r="D124" s="43"/>
      <c r="E124" s="25"/>
      <c r="F124" s="25"/>
      <c r="G124" s="25"/>
      <c r="H124" s="41"/>
    </row>
    <row r="125" spans="1:9" x14ac:dyDescent="0.2">
      <c r="A125" s="5" t="s">
        <v>30</v>
      </c>
      <c r="B125" s="56"/>
      <c r="C125" s="26"/>
      <c r="D125" s="30"/>
      <c r="E125" s="23">
        <v>2</v>
      </c>
      <c r="F125" s="23">
        <v>2</v>
      </c>
      <c r="G125" s="23">
        <v>2</v>
      </c>
      <c r="H125" s="24">
        <v>2</v>
      </c>
    </row>
    <row r="126" spans="1:9" x14ac:dyDescent="0.2">
      <c r="A126" s="5" t="s">
        <v>31</v>
      </c>
      <c r="B126" s="56"/>
      <c r="C126" s="26"/>
      <c r="D126" s="30"/>
      <c r="E126" s="14">
        <v>64</v>
      </c>
      <c r="F126" s="14">
        <v>128</v>
      </c>
      <c r="G126" s="14">
        <v>256</v>
      </c>
      <c r="H126" s="16">
        <v>15</v>
      </c>
    </row>
    <row r="127" spans="1:9" x14ac:dyDescent="0.2">
      <c r="A127" s="5" t="s">
        <v>32</v>
      </c>
      <c r="B127" s="56"/>
      <c r="C127" s="26"/>
      <c r="D127" s="30"/>
      <c r="E127" s="23">
        <v>3.8</v>
      </c>
      <c r="F127" s="23">
        <v>3.3</v>
      </c>
      <c r="G127" s="23">
        <v>2.8</v>
      </c>
      <c r="H127" s="24">
        <v>2.7</v>
      </c>
    </row>
    <row r="128" spans="1:9" x14ac:dyDescent="0.2">
      <c r="A128" s="5" t="s">
        <v>33</v>
      </c>
      <c r="B128" s="56"/>
      <c r="C128" s="26"/>
      <c r="D128" s="30"/>
      <c r="E128" s="14">
        <v>128</v>
      </c>
      <c r="F128" s="14">
        <v>256</v>
      </c>
      <c r="G128" s="14">
        <v>1024</v>
      </c>
      <c r="H128" s="16">
        <v>1024</v>
      </c>
    </row>
    <row r="129" spans="1:8" ht="12" thickBot="1" x14ac:dyDescent="0.25">
      <c r="A129" s="8" t="s">
        <v>34</v>
      </c>
      <c r="B129" s="60"/>
      <c r="C129" s="18"/>
      <c r="D129" s="34"/>
      <c r="E129" s="27">
        <v>4.3</v>
      </c>
      <c r="F129" s="27">
        <v>3.8</v>
      </c>
      <c r="G129" s="27">
        <v>3.3</v>
      </c>
      <c r="H129" s="28">
        <v>2.7</v>
      </c>
    </row>
    <row r="130" spans="1:8" ht="12" thickBot="1" x14ac:dyDescent="0.25">
      <c r="A130" s="2"/>
      <c r="B130" s="2"/>
      <c r="C130" s="38"/>
      <c r="D130" s="38"/>
      <c r="E130" s="38"/>
      <c r="F130" s="38"/>
      <c r="G130" s="38"/>
      <c r="H130" s="38"/>
    </row>
    <row r="131" spans="1:8" x14ac:dyDescent="0.2">
      <c r="A131" s="7" t="s">
        <v>35</v>
      </c>
      <c r="B131" s="58"/>
      <c r="C131" s="21"/>
      <c r="D131" s="40"/>
      <c r="E131" s="21"/>
      <c r="F131" s="21"/>
      <c r="G131" s="21"/>
      <c r="H131" s="41"/>
    </row>
    <row r="132" spans="1:8" x14ac:dyDescent="0.2">
      <c r="A132" s="5" t="s">
        <v>36</v>
      </c>
      <c r="B132" s="56"/>
      <c r="C132" s="13">
        <v>6</v>
      </c>
      <c r="D132" s="31" t="s">
        <v>4</v>
      </c>
      <c r="E132" s="14">
        <f>$C$32</f>
        <v>6</v>
      </c>
      <c r="F132" s="14">
        <f>$C$32</f>
        <v>6</v>
      </c>
      <c r="G132" s="14">
        <f>$C$32</f>
        <v>6</v>
      </c>
      <c r="H132" s="16">
        <f>$C$32</f>
        <v>6</v>
      </c>
    </row>
    <row r="133" spans="1:8" ht="12.75" x14ac:dyDescent="0.2">
      <c r="A133" s="4" t="s">
        <v>81</v>
      </c>
      <c r="B133" s="106"/>
      <c r="C133" s="107"/>
      <c r="D133" s="108" t="s">
        <v>24</v>
      </c>
      <c r="E133" s="26">
        <f>E120-E132</f>
        <v>-94</v>
      </c>
      <c r="F133" s="26">
        <f t="shared" ref="F133:H133" si="20">F120-F132</f>
        <v>-94</v>
      </c>
      <c r="G133" s="26">
        <f t="shared" si="20"/>
        <v>-94</v>
      </c>
      <c r="H133" s="26">
        <f t="shared" si="20"/>
        <v>-94</v>
      </c>
    </row>
    <row r="134" spans="1:8" x14ac:dyDescent="0.2">
      <c r="A134" s="5" t="s">
        <v>85</v>
      </c>
      <c r="B134" s="109"/>
      <c r="C134" s="110"/>
      <c r="D134" s="14"/>
      <c r="E134" s="14"/>
      <c r="F134" s="14"/>
      <c r="G134" s="16"/>
      <c r="H134" s="16"/>
    </row>
    <row r="135" spans="1:8" x14ac:dyDescent="0.2">
      <c r="A135" s="111" t="s">
        <v>82</v>
      </c>
      <c r="B135" s="112"/>
      <c r="C135" s="1"/>
      <c r="D135" s="110" t="s">
        <v>24</v>
      </c>
      <c r="E135" s="14">
        <f>E133-E112</f>
        <v>-127</v>
      </c>
      <c r="F135" s="14">
        <f t="shared" ref="F135:H135" si="21">F133-F112</f>
        <v>-127</v>
      </c>
      <c r="G135" s="16">
        <f t="shared" si="21"/>
        <v>-127</v>
      </c>
      <c r="H135" s="16">
        <f t="shared" si="21"/>
        <v>-127</v>
      </c>
    </row>
    <row r="136" spans="1:8" x14ac:dyDescent="0.2">
      <c r="A136" s="4" t="s">
        <v>37</v>
      </c>
      <c r="B136" s="55"/>
      <c r="C136" s="14"/>
      <c r="D136" s="30" t="s">
        <v>4</v>
      </c>
      <c r="E136" s="26">
        <f>-E135+E114</f>
        <v>135</v>
      </c>
      <c r="F136" s="26">
        <f t="shared" ref="F136:H136" si="22">-F135+F114</f>
        <v>135</v>
      </c>
      <c r="G136" s="26">
        <f t="shared" si="22"/>
        <v>135</v>
      </c>
      <c r="H136" s="29">
        <f t="shared" si="22"/>
        <v>135</v>
      </c>
    </row>
    <row r="137" spans="1:8" x14ac:dyDescent="0.2">
      <c r="A137" s="5" t="s">
        <v>38</v>
      </c>
      <c r="B137" s="56"/>
      <c r="C137" s="14"/>
      <c r="D137" s="31" t="s">
        <v>4</v>
      </c>
      <c r="E137" s="14">
        <f>-10*E125*LOG(0.3/(4*PI()*E126*$C$5),10)</f>
        <v>83.773821334190643</v>
      </c>
      <c r="F137" s="14">
        <f>-10*F125*LOG(0.3/(4*PI()*F126*$C$5),10)</f>
        <v>89.794421247470268</v>
      </c>
      <c r="G137" s="14">
        <f>-10*G125*LOG(0.3/(4*PI()*G126*$C$5),10)</f>
        <v>95.815021160749893</v>
      </c>
      <c r="H137" s="16">
        <f>-10*H125*LOG(0.3/(4*PI()*H126*$C$5),10)</f>
        <v>71.172047035626534</v>
      </c>
    </row>
    <row r="138" spans="1:8" x14ac:dyDescent="0.2">
      <c r="A138" s="5" t="s">
        <v>39</v>
      </c>
      <c r="B138" s="56"/>
      <c r="C138" s="14"/>
      <c r="D138" s="31" t="s">
        <v>4</v>
      </c>
      <c r="E138" s="14">
        <f>-E136+E137</f>
        <v>-51.226178665809357</v>
      </c>
      <c r="F138" s="14">
        <f>-F136+F137</f>
        <v>-45.205578752529732</v>
      </c>
      <c r="G138" s="14">
        <f>-G136+G137</f>
        <v>-39.184978839250107</v>
      </c>
      <c r="H138" s="16">
        <f>-H136+H137</f>
        <v>-63.827952964373466</v>
      </c>
    </row>
    <row r="139" spans="1:8" x14ac:dyDescent="0.2">
      <c r="A139" s="5" t="s">
        <v>40</v>
      </c>
      <c r="B139" s="56"/>
      <c r="C139" s="14"/>
      <c r="D139" s="31" t="s">
        <v>4</v>
      </c>
      <c r="E139" s="14">
        <f>E137+10*E127*LOG(E128/E126,10)</f>
        <v>95.212961169421931</v>
      </c>
      <c r="F139" s="14">
        <f>F137+10*F127*LOG(F128/F126,10)</f>
        <v>99.728411104381649</v>
      </c>
      <c r="G139" s="14">
        <f>G137+10*G127*LOG(G128/G126,10)</f>
        <v>112.67270091793284</v>
      </c>
      <c r="H139" s="16">
        <f>H137+10*H127*LOG(H128/H126,10)</f>
        <v>120.69568187039806</v>
      </c>
    </row>
    <row r="140" spans="1:8" x14ac:dyDescent="0.2">
      <c r="A140" s="5" t="s">
        <v>39</v>
      </c>
      <c r="B140" s="56"/>
      <c r="C140" s="14"/>
      <c r="D140" s="31" t="s">
        <v>4</v>
      </c>
      <c r="E140" s="14">
        <f>-E136+E139</f>
        <v>-39.787038830578069</v>
      </c>
      <c r="F140" s="14">
        <f>-F136+F139</f>
        <v>-35.271588895618351</v>
      </c>
      <c r="G140" s="14">
        <f>-G136+G139</f>
        <v>-22.327299082067157</v>
      </c>
      <c r="H140" s="16">
        <f>-H136+H139</f>
        <v>-14.304318129601938</v>
      </c>
    </row>
    <row r="141" spans="1:8" x14ac:dyDescent="0.2">
      <c r="A141" s="4" t="s">
        <v>43</v>
      </c>
      <c r="B141" s="55"/>
      <c r="C141" s="26"/>
      <c r="D141" s="30" t="s">
        <v>6</v>
      </c>
      <c r="E141" s="32">
        <f>IF(E140&lt;0,E$28*POWER(10,-E140/(10*E$29)),IF(E138&lt;0,E$26*POWER(10,-E138/(10*E$27)),0.3*POWER(10,E136/(10*E$25))/(4*PI()*$C$5)))</f>
        <v>1077.6802960969919</v>
      </c>
      <c r="F141" s="32">
        <f>IF(F140&lt;0,F$28*POWER(10,-F140/(10*F$29)),IF(F138&lt;0,F$26*POWER(10,-F138/(10*F$27)),0.3*POWER(10,F136/(10*F$25))/(4*PI()*$C$5)))</f>
        <v>2169.8997665416937</v>
      </c>
      <c r="G141" s="32">
        <f>IF(G140&lt;0,G$28*POWER(10,-G140/(10*G$29)),IF(G138&lt;0,G$26*POWER(10,-G138/(10*G$27)),0.3*POWER(10,G136/(10*G$25))/(4*PI()*$C$5)))</f>
        <v>4862.7817408797573</v>
      </c>
      <c r="H141" s="33">
        <f>IF(H140&lt;0,H$28*POWER(10,-H140/(10*H$29)),IF(H138&lt;0,H$26*POWER(10,-H138/(10*H$27)),0.3*POWER(10,H136/(10*H$25))/(4*PI()*$C$5)))</f>
        <v>3468.0832739143971</v>
      </c>
    </row>
    <row r="142" spans="1:8" x14ac:dyDescent="0.2">
      <c r="A142" s="5" t="s">
        <v>44</v>
      </c>
      <c r="B142" s="56"/>
      <c r="C142" s="14"/>
      <c r="D142" s="31"/>
      <c r="E142" s="14"/>
      <c r="F142" s="14"/>
      <c r="G142" s="14"/>
      <c r="H142" s="16"/>
    </row>
    <row r="143" spans="1:8" x14ac:dyDescent="0.2">
      <c r="A143" s="5" t="s">
        <v>41</v>
      </c>
      <c r="B143" s="56"/>
      <c r="C143" s="17">
        <v>20</v>
      </c>
      <c r="D143" s="31" t="s">
        <v>4</v>
      </c>
      <c r="E143" s="14">
        <f>$C143</f>
        <v>20</v>
      </c>
      <c r="F143" s="14">
        <f>$C143</f>
        <v>20</v>
      </c>
      <c r="G143" s="14">
        <f>$C143</f>
        <v>20</v>
      </c>
      <c r="H143" s="16">
        <f>$C143</f>
        <v>20</v>
      </c>
    </row>
    <row r="144" spans="1:8" x14ac:dyDescent="0.2">
      <c r="A144" s="4" t="s">
        <v>37</v>
      </c>
      <c r="B144" s="55"/>
      <c r="C144" s="44"/>
      <c r="D144" s="30" t="s">
        <v>4</v>
      </c>
      <c r="E144" s="26">
        <f>E136-E143</f>
        <v>115</v>
      </c>
      <c r="F144" s="26">
        <f t="shared" ref="F144:H144" si="23">F136-F143</f>
        <v>115</v>
      </c>
      <c r="G144" s="26">
        <f t="shared" si="23"/>
        <v>115</v>
      </c>
      <c r="H144" s="29">
        <f t="shared" si="23"/>
        <v>115</v>
      </c>
    </row>
    <row r="145" spans="1:8" x14ac:dyDescent="0.2">
      <c r="A145" s="5" t="s">
        <v>38</v>
      </c>
      <c r="B145" s="56"/>
      <c r="C145" s="14"/>
      <c r="D145" s="31" t="s">
        <v>4</v>
      </c>
      <c r="E145" s="14">
        <f>-10*E$25*LOG(0.3/(4*PI()*E$26*$C$5),10)</f>
        <v>83.773821334190643</v>
      </c>
      <c r="F145" s="14">
        <f>-10*F$25*LOG(0.3/(4*PI()*F$26*$C$5),10)</f>
        <v>89.794421247470268</v>
      </c>
      <c r="G145" s="14">
        <f>-10*G$25*LOG(0.3/(4*PI()*G$26*$C$5),10)</f>
        <v>95.815021160749893</v>
      </c>
      <c r="H145" s="16">
        <f>-10*H$25*LOG(0.3/(4*PI()*H$26*$C$5),10)</f>
        <v>71.172047035626534</v>
      </c>
    </row>
    <row r="146" spans="1:8" x14ac:dyDescent="0.2">
      <c r="A146" s="5" t="s">
        <v>39</v>
      </c>
      <c r="B146" s="56"/>
      <c r="C146" s="14"/>
      <c r="D146" s="31" t="s">
        <v>4</v>
      </c>
      <c r="E146" s="14">
        <f>-E144+E145</f>
        <v>-31.226178665809357</v>
      </c>
      <c r="F146" s="14">
        <f>-F144+F145</f>
        <v>-25.205578752529732</v>
      </c>
      <c r="G146" s="14">
        <f>-G144+G145</f>
        <v>-19.184978839250107</v>
      </c>
      <c r="H146" s="16">
        <f>-H144+H145</f>
        <v>-43.827952964373466</v>
      </c>
    </row>
    <row r="147" spans="1:8" x14ac:dyDescent="0.2">
      <c r="A147" s="5" t="s">
        <v>40</v>
      </c>
      <c r="B147" s="56"/>
      <c r="C147" s="14"/>
      <c r="D147" s="31" t="s">
        <v>4</v>
      </c>
      <c r="E147" s="14">
        <f>E145+10*E$27*LOG(E$28/E$26,10)</f>
        <v>95.212961169421931</v>
      </c>
      <c r="F147" s="14">
        <f>F145+10*F$27*LOG(F$28/F$26,10)</f>
        <v>99.728411104381649</v>
      </c>
      <c r="G147" s="14">
        <f>G145+10*G$27*LOG(G$28/G$26,10)</f>
        <v>112.67270091793284</v>
      </c>
      <c r="H147" s="16">
        <f>H145+10*H$27*LOG(H$28/H$26,10)</f>
        <v>120.69568187039806</v>
      </c>
    </row>
    <row r="148" spans="1:8" x14ac:dyDescent="0.2">
      <c r="A148" s="5" t="s">
        <v>39</v>
      </c>
      <c r="B148" s="56"/>
      <c r="C148" s="14"/>
      <c r="D148" s="31" t="s">
        <v>4</v>
      </c>
      <c r="E148" s="14">
        <f>-E144+E147</f>
        <v>-19.787038830578069</v>
      </c>
      <c r="F148" s="14">
        <f>-F144+F147</f>
        <v>-15.271588895618351</v>
      </c>
      <c r="G148" s="14">
        <f>-G144+G147</f>
        <v>-2.3272990820671566</v>
      </c>
      <c r="H148" s="16">
        <f>-H144+H147</f>
        <v>5.6956818703980616</v>
      </c>
    </row>
    <row r="149" spans="1:8" ht="12" thickBot="1" x14ac:dyDescent="0.25">
      <c r="A149" s="6" t="s">
        <v>43</v>
      </c>
      <c r="B149" s="57"/>
      <c r="C149" s="18"/>
      <c r="D149" s="34" t="s">
        <v>6</v>
      </c>
      <c r="E149" s="35">
        <f>IF(E148&lt;0,E$28*POWER(10,-E148/(10*E$29)),IF(E146&lt;0,E$26*POWER(10,-E146/(10*E$27)),0.3*POWER(10,E144/(10*E$25))/(4*PI()*$C$5)))</f>
        <v>369.29520045732494</v>
      </c>
      <c r="F149" s="35">
        <f>IF(F148&lt;0,F$28*POWER(10,-F148/(10*F$29)),IF(F146&lt;0,F$26*POWER(10,-F146/(10*F$27)),0.3*POWER(10,F144/(10*F$25))/(4*PI()*$C$5)))</f>
        <v>645.8384298341831</v>
      </c>
      <c r="G149" s="35">
        <f>IF(G148&lt;0,G$28*POWER(10,-G148/(10*G$29)),IF(G146&lt;0,G$26*POWER(10,-G146/(10*G$27)),0.3*POWER(10,G144/(10*G$25))/(4*PI()*$C$5)))</f>
        <v>1204.5481674681455</v>
      </c>
      <c r="H149" s="36">
        <f>IF(H148&lt;0,H$28*POWER(10,-H148/(10*H$29)),IF(H146&lt;0,H$26*POWER(10,-H146/(10*H$27)),0.3*POWER(10,H144/(10*H$25))/(4*PI()*$C$5)))</f>
        <v>630.01193414609099</v>
      </c>
    </row>
    <row r="151" spans="1:8" x14ac:dyDescent="0.2">
      <c r="A151" s="45" t="s">
        <v>50</v>
      </c>
      <c r="B151" s="45" t="s">
        <v>57</v>
      </c>
    </row>
    <row r="152" spans="1:8" x14ac:dyDescent="0.2">
      <c r="A152" s="45" t="s">
        <v>52</v>
      </c>
      <c r="B152" s="45" t="s">
        <v>68</v>
      </c>
    </row>
    <row r="153" spans="1:8" x14ac:dyDescent="0.2">
      <c r="A153" s="45"/>
      <c r="B153" s="45" t="s">
        <v>54</v>
      </c>
    </row>
    <row r="154" spans="1:8" ht="12" thickBot="1" x14ac:dyDescent="0.25"/>
    <row r="155" spans="1:8" ht="12" thickBot="1" x14ac:dyDescent="0.25">
      <c r="A155" s="69" t="s">
        <v>8</v>
      </c>
      <c r="B155" s="70"/>
      <c r="C155" s="71">
        <v>5.76</v>
      </c>
      <c r="D155" s="71"/>
      <c r="E155" s="71" t="s">
        <v>9</v>
      </c>
      <c r="F155" s="71">
        <f>300000000/C155/10^9</f>
        <v>5.2083333333333336E-2</v>
      </c>
      <c r="G155" s="71"/>
      <c r="H155" s="72"/>
    </row>
    <row r="156" spans="1:8" x14ac:dyDescent="0.2">
      <c r="A156" s="3" t="s">
        <v>10</v>
      </c>
      <c r="B156" s="54"/>
      <c r="C156" s="9" t="s">
        <v>11</v>
      </c>
      <c r="D156" s="9" t="s">
        <v>12</v>
      </c>
      <c r="E156" s="10" t="s">
        <v>13</v>
      </c>
      <c r="F156" s="10" t="s">
        <v>14</v>
      </c>
      <c r="G156" s="11" t="s">
        <v>15</v>
      </c>
      <c r="H156" s="12" t="s">
        <v>16</v>
      </c>
    </row>
    <row r="157" spans="1:8" x14ac:dyDescent="0.2">
      <c r="A157" s="4" t="s">
        <v>73</v>
      </c>
      <c r="B157" s="55"/>
      <c r="C157" s="14"/>
      <c r="D157" s="31"/>
      <c r="E157" s="31"/>
      <c r="F157" s="31"/>
      <c r="G157" s="31"/>
      <c r="H157" s="15"/>
    </row>
    <row r="158" spans="1:8" x14ac:dyDescent="0.2">
      <c r="A158" s="5" t="s">
        <v>18</v>
      </c>
      <c r="B158" s="56"/>
      <c r="C158" s="68">
        <v>2.7000000000000001E-3</v>
      </c>
      <c r="D158" s="31" t="s">
        <v>5</v>
      </c>
      <c r="E158" s="51">
        <f>C158</f>
        <v>2.7000000000000001E-3</v>
      </c>
      <c r="F158" s="51">
        <f>E158</f>
        <v>2.7000000000000001E-3</v>
      </c>
      <c r="G158" s="51">
        <f>F158</f>
        <v>2.7000000000000001E-3</v>
      </c>
      <c r="H158" s="15">
        <f>G158</f>
        <v>2.7000000000000001E-3</v>
      </c>
    </row>
    <row r="159" spans="1:8" x14ac:dyDescent="0.2">
      <c r="A159" s="5" t="s">
        <v>19</v>
      </c>
      <c r="B159" s="56"/>
      <c r="C159" s="13">
        <v>43</v>
      </c>
      <c r="D159" s="31" t="s">
        <v>2</v>
      </c>
      <c r="E159" s="14">
        <f>$C159</f>
        <v>43</v>
      </c>
      <c r="F159" s="14">
        <f>$C159</f>
        <v>43</v>
      </c>
      <c r="G159" s="14">
        <f>$C159</f>
        <v>43</v>
      </c>
      <c r="H159" s="16">
        <f>$C159</f>
        <v>43</v>
      </c>
    </row>
    <row r="160" spans="1:8" x14ac:dyDescent="0.2">
      <c r="A160" s="5" t="s">
        <v>20</v>
      </c>
      <c r="B160" s="56"/>
      <c r="C160" s="13">
        <v>0</v>
      </c>
      <c r="D160" s="31" t="s">
        <v>4</v>
      </c>
      <c r="E160" s="14">
        <f>$C160</f>
        <v>0</v>
      </c>
      <c r="F160" s="14">
        <f t="shared" ref="F160:H163" si="24">$C160</f>
        <v>0</v>
      </c>
      <c r="G160" s="14">
        <f t="shared" si="24"/>
        <v>0</v>
      </c>
      <c r="H160" s="16">
        <f t="shared" si="24"/>
        <v>0</v>
      </c>
    </row>
    <row r="161" spans="1:9" x14ac:dyDescent="0.2">
      <c r="A161" s="5" t="s">
        <v>21</v>
      </c>
      <c r="B161" s="56"/>
      <c r="C161" s="13">
        <v>0</v>
      </c>
      <c r="D161" s="31" t="s">
        <v>4</v>
      </c>
      <c r="E161" s="14">
        <f>$C161</f>
        <v>0</v>
      </c>
      <c r="F161" s="14">
        <f t="shared" si="24"/>
        <v>0</v>
      </c>
      <c r="G161" s="14">
        <f t="shared" si="24"/>
        <v>0</v>
      </c>
      <c r="H161" s="16">
        <f t="shared" si="24"/>
        <v>0</v>
      </c>
    </row>
    <row r="162" spans="1:9" x14ac:dyDescent="0.2">
      <c r="A162" s="5" t="s">
        <v>22</v>
      </c>
      <c r="B162" s="56" t="s">
        <v>48</v>
      </c>
      <c r="C162" s="17">
        <v>27</v>
      </c>
      <c r="D162" s="31" t="s">
        <v>3</v>
      </c>
      <c r="E162" s="14">
        <f>$C162</f>
        <v>27</v>
      </c>
      <c r="F162" s="14">
        <f t="shared" si="24"/>
        <v>27</v>
      </c>
      <c r="G162" s="14">
        <f t="shared" si="24"/>
        <v>27</v>
      </c>
      <c r="H162" s="16">
        <f t="shared" si="24"/>
        <v>27</v>
      </c>
    </row>
    <row r="163" spans="1:9" x14ac:dyDescent="0.2">
      <c r="A163" s="100" t="s">
        <v>80</v>
      </c>
      <c r="B163" s="101"/>
      <c r="C163" s="17">
        <v>1</v>
      </c>
      <c r="D163" s="31" t="s">
        <v>3</v>
      </c>
      <c r="E163" s="14">
        <f>$C163</f>
        <v>1</v>
      </c>
      <c r="F163" s="14">
        <f t="shared" si="24"/>
        <v>1</v>
      </c>
      <c r="G163" s="14">
        <f t="shared" si="24"/>
        <v>1</v>
      </c>
      <c r="H163" s="16">
        <f t="shared" si="24"/>
        <v>1</v>
      </c>
    </row>
    <row r="164" spans="1:9" ht="12" thickBot="1" x14ac:dyDescent="0.25">
      <c r="A164" s="6" t="s">
        <v>46</v>
      </c>
      <c r="B164" s="57" t="s">
        <v>47</v>
      </c>
      <c r="C164" s="18"/>
      <c r="D164" s="34" t="s">
        <v>2</v>
      </c>
      <c r="E164" s="18">
        <f>E159-E160-E161-E162-E163</f>
        <v>15</v>
      </c>
      <c r="F164" s="18">
        <f t="shared" ref="F164" si="25">F159-F160-F161-F162-F163</f>
        <v>15</v>
      </c>
      <c r="G164" s="18">
        <f t="shared" ref="G164" si="26">G159-G160-G161-G162-G163</f>
        <v>15</v>
      </c>
      <c r="H164" s="19">
        <f t="shared" ref="H164" si="27">H159-H160-H161-H162-H163</f>
        <v>15</v>
      </c>
    </row>
    <row r="165" spans="1:9" s="82" customFormat="1" ht="12" thickBot="1" x14ac:dyDescent="0.25">
      <c r="A165" s="75"/>
      <c r="B165" s="75"/>
      <c r="C165" s="78"/>
      <c r="D165" s="79"/>
      <c r="E165" s="20"/>
      <c r="F165" s="20"/>
      <c r="G165" s="20"/>
      <c r="H165" s="79"/>
    </row>
    <row r="166" spans="1:9" x14ac:dyDescent="0.2">
      <c r="A166" s="7" t="s">
        <v>42</v>
      </c>
      <c r="B166" s="58"/>
      <c r="C166" s="21"/>
      <c r="D166" s="40"/>
      <c r="E166" s="21"/>
      <c r="F166" s="21"/>
      <c r="G166" s="21"/>
      <c r="H166" s="41"/>
    </row>
    <row r="167" spans="1:9" x14ac:dyDescent="0.2">
      <c r="A167" s="4" t="s">
        <v>25</v>
      </c>
      <c r="B167" s="55"/>
      <c r="C167" s="22">
        <v>20</v>
      </c>
      <c r="D167" s="31" t="s">
        <v>5</v>
      </c>
      <c r="E167" s="14">
        <f t="shared" ref="E167:H169" si="28">$C167</f>
        <v>20</v>
      </c>
      <c r="F167" s="14">
        <f t="shared" si="28"/>
        <v>20</v>
      </c>
      <c r="G167" s="14">
        <f t="shared" si="28"/>
        <v>20</v>
      </c>
      <c r="H167" s="16">
        <f t="shared" si="28"/>
        <v>20</v>
      </c>
    </row>
    <row r="168" spans="1:9" x14ac:dyDescent="0.2">
      <c r="A168" s="5" t="s">
        <v>26</v>
      </c>
      <c r="B168" s="56"/>
      <c r="C168" s="22">
        <v>-88</v>
      </c>
      <c r="D168" s="31" t="s">
        <v>2</v>
      </c>
      <c r="E168" s="14">
        <f t="shared" si="28"/>
        <v>-88</v>
      </c>
      <c r="F168" s="14">
        <f t="shared" si="28"/>
        <v>-88</v>
      </c>
      <c r="G168" s="14">
        <f t="shared" si="28"/>
        <v>-88</v>
      </c>
      <c r="H168" s="16">
        <f t="shared" si="28"/>
        <v>-88</v>
      </c>
    </row>
    <row r="169" spans="1:9" x14ac:dyDescent="0.2">
      <c r="A169" s="5" t="s">
        <v>27</v>
      </c>
      <c r="B169" s="56"/>
      <c r="C169" s="22">
        <v>0</v>
      </c>
      <c r="D169" s="31" t="s">
        <v>3</v>
      </c>
      <c r="E169" s="14">
        <f t="shared" si="28"/>
        <v>0</v>
      </c>
      <c r="F169" s="14">
        <f t="shared" si="28"/>
        <v>0</v>
      </c>
      <c r="G169" s="14">
        <f t="shared" si="28"/>
        <v>0</v>
      </c>
      <c r="H169" s="16">
        <f t="shared" si="28"/>
        <v>0</v>
      </c>
    </row>
    <row r="170" spans="1:9" ht="12" thickBot="1" x14ac:dyDescent="0.25">
      <c r="A170" s="6" t="s">
        <v>28</v>
      </c>
      <c r="B170" s="57"/>
      <c r="C170" s="42"/>
      <c r="D170" s="34" t="s">
        <v>2</v>
      </c>
      <c r="E170" s="18">
        <f>E168-E169</f>
        <v>-88</v>
      </c>
      <c r="F170" s="18">
        <f t="shared" ref="F170:H170" si="29">F168-F169</f>
        <v>-88</v>
      </c>
      <c r="G170" s="18">
        <f t="shared" si="29"/>
        <v>-88</v>
      </c>
      <c r="H170" s="19">
        <f t="shared" si="29"/>
        <v>-88</v>
      </c>
    </row>
    <row r="171" spans="1:9" s="82" customFormat="1" ht="12" thickBot="1" x14ac:dyDescent="0.25">
      <c r="A171" s="73"/>
      <c r="B171" s="73"/>
      <c r="C171" s="80"/>
      <c r="D171" s="81"/>
      <c r="E171" s="49"/>
      <c r="F171" s="49"/>
      <c r="G171" s="49"/>
      <c r="H171" s="49"/>
    </row>
    <row r="172" spans="1:9" ht="12" thickBot="1" x14ac:dyDescent="0.25">
      <c r="A172" s="61" t="s">
        <v>7</v>
      </c>
      <c r="B172" s="62" t="s">
        <v>49</v>
      </c>
      <c r="C172" s="63"/>
      <c r="D172" s="64" t="s">
        <v>4</v>
      </c>
      <c r="E172" s="65">
        <v>0</v>
      </c>
      <c r="F172" s="65">
        <v>0</v>
      </c>
      <c r="G172" s="65">
        <v>0</v>
      </c>
      <c r="H172" s="66">
        <v>0</v>
      </c>
      <c r="I172" s="53"/>
    </row>
    <row r="173" spans="1:9" s="82" customFormat="1" ht="12" thickBot="1" x14ac:dyDescent="0.25">
      <c r="A173" s="75"/>
      <c r="B173" s="75"/>
      <c r="C173" s="20"/>
      <c r="D173" s="79"/>
      <c r="E173" s="20"/>
      <c r="F173" s="20"/>
      <c r="G173" s="20"/>
      <c r="H173" s="79"/>
    </row>
    <row r="174" spans="1:9" x14ac:dyDescent="0.2">
      <c r="A174" s="7" t="s">
        <v>29</v>
      </c>
      <c r="B174" s="58"/>
      <c r="C174" s="25"/>
      <c r="D174" s="43"/>
      <c r="E174" s="25"/>
      <c r="F174" s="25"/>
      <c r="G174" s="25"/>
      <c r="H174" s="41"/>
    </row>
    <row r="175" spans="1:9" x14ac:dyDescent="0.2">
      <c r="A175" s="5" t="s">
        <v>30</v>
      </c>
      <c r="B175" s="56"/>
      <c r="C175" s="26"/>
      <c r="D175" s="30"/>
      <c r="E175" s="23">
        <v>2</v>
      </c>
      <c r="F175" s="23">
        <v>2</v>
      </c>
      <c r="G175" s="23">
        <v>2</v>
      </c>
      <c r="H175" s="24">
        <v>2</v>
      </c>
    </row>
    <row r="176" spans="1:9" x14ac:dyDescent="0.2">
      <c r="A176" s="5" t="s">
        <v>31</v>
      </c>
      <c r="B176" s="56"/>
      <c r="C176" s="26"/>
      <c r="D176" s="30"/>
      <c r="E176" s="14">
        <v>64</v>
      </c>
      <c r="F176" s="14">
        <v>128</v>
      </c>
      <c r="G176" s="14">
        <v>256</v>
      </c>
      <c r="H176" s="16">
        <v>15</v>
      </c>
    </row>
    <row r="177" spans="1:8" x14ac:dyDescent="0.2">
      <c r="A177" s="5" t="s">
        <v>32</v>
      </c>
      <c r="B177" s="56"/>
      <c r="C177" s="26"/>
      <c r="D177" s="30"/>
      <c r="E177" s="23">
        <v>3.8</v>
      </c>
      <c r="F177" s="23">
        <v>3.3</v>
      </c>
      <c r="G177" s="23">
        <v>2.8</v>
      </c>
      <c r="H177" s="24">
        <v>2.7</v>
      </c>
    </row>
    <row r="178" spans="1:8" x14ac:dyDescent="0.2">
      <c r="A178" s="5" t="s">
        <v>33</v>
      </c>
      <c r="B178" s="56"/>
      <c r="C178" s="26"/>
      <c r="D178" s="30"/>
      <c r="E178" s="14">
        <v>128</v>
      </c>
      <c r="F178" s="14">
        <v>256</v>
      </c>
      <c r="G178" s="14">
        <v>1024</v>
      </c>
      <c r="H178" s="16">
        <v>1024</v>
      </c>
    </row>
    <row r="179" spans="1:8" ht="12" thickBot="1" x14ac:dyDescent="0.25">
      <c r="A179" s="8" t="s">
        <v>34</v>
      </c>
      <c r="B179" s="60"/>
      <c r="C179" s="18"/>
      <c r="D179" s="34"/>
      <c r="E179" s="27">
        <v>4.3</v>
      </c>
      <c r="F179" s="27">
        <v>3.8</v>
      </c>
      <c r="G179" s="27">
        <v>3.3</v>
      </c>
      <c r="H179" s="28">
        <v>2.7</v>
      </c>
    </row>
    <row r="180" spans="1:8" ht="12" thickBot="1" x14ac:dyDescent="0.25">
      <c r="A180" s="2"/>
      <c r="B180" s="2"/>
      <c r="C180" s="38"/>
      <c r="D180" s="38"/>
      <c r="E180" s="38"/>
      <c r="F180" s="38"/>
      <c r="G180" s="38"/>
      <c r="H180" s="38"/>
    </row>
    <row r="181" spans="1:8" x14ac:dyDescent="0.2">
      <c r="A181" s="7" t="s">
        <v>35</v>
      </c>
      <c r="B181" s="58"/>
      <c r="C181" s="21"/>
      <c r="D181" s="40"/>
      <c r="E181" s="21"/>
      <c r="F181" s="21"/>
      <c r="G181" s="21"/>
      <c r="H181" s="41"/>
    </row>
    <row r="182" spans="1:8" x14ac:dyDescent="0.2">
      <c r="A182" s="5" t="s">
        <v>36</v>
      </c>
      <c r="B182" s="56"/>
      <c r="C182" s="13">
        <v>6</v>
      </c>
      <c r="D182" s="31" t="s">
        <v>4</v>
      </c>
      <c r="E182" s="14">
        <f>$C$32</f>
        <v>6</v>
      </c>
      <c r="F182" s="14">
        <f>$C$32</f>
        <v>6</v>
      </c>
      <c r="G182" s="14">
        <f>$C$32</f>
        <v>6</v>
      </c>
      <c r="H182" s="16">
        <f>$C$32</f>
        <v>6</v>
      </c>
    </row>
    <row r="183" spans="1:8" ht="12.75" x14ac:dyDescent="0.2">
      <c r="A183" s="4" t="s">
        <v>81</v>
      </c>
      <c r="B183" s="106"/>
      <c r="C183" s="107"/>
      <c r="D183" s="108" t="s">
        <v>24</v>
      </c>
      <c r="E183" s="26">
        <f>E170-E182</f>
        <v>-94</v>
      </c>
      <c r="F183" s="26">
        <f t="shared" ref="F183:H183" si="30">F170-F182</f>
        <v>-94</v>
      </c>
      <c r="G183" s="26">
        <f t="shared" si="30"/>
        <v>-94</v>
      </c>
      <c r="H183" s="26">
        <f t="shared" si="30"/>
        <v>-94</v>
      </c>
    </row>
    <row r="184" spans="1:8" x14ac:dyDescent="0.2">
      <c r="A184" s="5" t="s">
        <v>85</v>
      </c>
      <c r="B184" s="109"/>
      <c r="C184" s="110"/>
      <c r="D184" s="14"/>
      <c r="E184" s="14"/>
      <c r="F184" s="14"/>
      <c r="G184" s="16"/>
      <c r="H184" s="16"/>
    </row>
    <row r="185" spans="1:8" x14ac:dyDescent="0.2">
      <c r="A185" s="111" t="s">
        <v>82</v>
      </c>
      <c r="B185" s="112"/>
      <c r="C185" s="1"/>
      <c r="D185" s="110" t="s">
        <v>24</v>
      </c>
      <c r="E185" s="14">
        <f>E183-E162</f>
        <v>-121</v>
      </c>
      <c r="F185" s="14">
        <f t="shared" ref="F185:H185" si="31">F183-F162</f>
        <v>-121</v>
      </c>
      <c r="G185" s="16">
        <f t="shared" si="31"/>
        <v>-121</v>
      </c>
      <c r="H185" s="16">
        <f t="shared" si="31"/>
        <v>-121</v>
      </c>
    </row>
    <row r="186" spans="1:8" x14ac:dyDescent="0.2">
      <c r="A186" s="4" t="s">
        <v>37</v>
      </c>
      <c r="B186" s="55"/>
      <c r="C186" s="14"/>
      <c r="D186" s="30" t="s">
        <v>4</v>
      </c>
      <c r="E186" s="26">
        <f>-E185+E164</f>
        <v>136</v>
      </c>
      <c r="F186" s="26">
        <f t="shared" ref="F186:H186" si="32">-F185+F164</f>
        <v>136</v>
      </c>
      <c r="G186" s="26">
        <f t="shared" si="32"/>
        <v>136</v>
      </c>
      <c r="H186" s="29">
        <f t="shared" si="32"/>
        <v>136</v>
      </c>
    </row>
    <row r="187" spans="1:8" x14ac:dyDescent="0.2">
      <c r="A187" s="5" t="s">
        <v>38</v>
      </c>
      <c r="B187" s="56"/>
      <c r="C187" s="14"/>
      <c r="D187" s="31" t="s">
        <v>4</v>
      </c>
      <c r="E187" s="14">
        <f>-10*E175*LOG(0.3/(4*PI()*E176*$C$5),10)</f>
        <v>83.773821334190643</v>
      </c>
      <c r="F187" s="14">
        <f>-10*F175*LOG(0.3/(4*PI()*F176*$C$5),10)</f>
        <v>89.794421247470268</v>
      </c>
      <c r="G187" s="14">
        <f>-10*G175*LOG(0.3/(4*PI()*G176*$C$5),10)</f>
        <v>95.815021160749893</v>
      </c>
      <c r="H187" s="16">
        <f>-10*H175*LOG(0.3/(4*PI()*H176*$C$5),10)</f>
        <v>71.172047035626534</v>
      </c>
    </row>
    <row r="188" spans="1:8" x14ac:dyDescent="0.2">
      <c r="A188" s="5" t="s">
        <v>39</v>
      </c>
      <c r="B188" s="56"/>
      <c r="C188" s="14"/>
      <c r="D188" s="31" t="s">
        <v>4</v>
      </c>
      <c r="E188" s="14">
        <f>-E186+E187</f>
        <v>-52.226178665809357</v>
      </c>
      <c r="F188" s="14">
        <f>-F186+F187</f>
        <v>-46.205578752529732</v>
      </c>
      <c r="G188" s="14">
        <f>-G186+G187</f>
        <v>-40.184978839250107</v>
      </c>
      <c r="H188" s="16">
        <f>-H186+H187</f>
        <v>-64.827952964373466</v>
      </c>
    </row>
    <row r="189" spans="1:8" x14ac:dyDescent="0.2">
      <c r="A189" s="5" t="s">
        <v>40</v>
      </c>
      <c r="B189" s="56"/>
      <c r="C189" s="14"/>
      <c r="D189" s="31" t="s">
        <v>4</v>
      </c>
      <c r="E189" s="14">
        <f>E187+10*E177*LOG(E178/E176,10)</f>
        <v>95.212961169421931</v>
      </c>
      <c r="F189" s="14">
        <f>F187+10*F177*LOG(F178/F176,10)</f>
        <v>99.728411104381649</v>
      </c>
      <c r="G189" s="14">
        <f>G187+10*G177*LOG(G178/G176,10)</f>
        <v>112.67270091793284</v>
      </c>
      <c r="H189" s="16">
        <f>H187+10*H177*LOG(H178/H176,10)</f>
        <v>120.69568187039806</v>
      </c>
    </row>
    <row r="190" spans="1:8" x14ac:dyDescent="0.2">
      <c r="A190" s="5" t="s">
        <v>39</v>
      </c>
      <c r="B190" s="56"/>
      <c r="C190" s="14"/>
      <c r="D190" s="31" t="s">
        <v>4</v>
      </c>
      <c r="E190" s="14">
        <f>-E186+E189</f>
        <v>-40.787038830578069</v>
      </c>
      <c r="F190" s="14">
        <f>-F186+F189</f>
        <v>-36.271588895618351</v>
      </c>
      <c r="G190" s="14">
        <f>-G186+G189</f>
        <v>-23.327299082067157</v>
      </c>
      <c r="H190" s="16">
        <f>-H186+H189</f>
        <v>-15.304318129601938</v>
      </c>
    </row>
    <row r="191" spans="1:8" x14ac:dyDescent="0.2">
      <c r="A191" s="4" t="s">
        <v>43</v>
      </c>
      <c r="B191" s="55"/>
      <c r="C191" s="26"/>
      <c r="D191" s="30" t="s">
        <v>6</v>
      </c>
      <c r="E191" s="32">
        <f>IF(E190&lt;0,E$28*POWER(10,-E190/(10*E$29)),IF(E188&lt;0,E$26*POWER(10,-E188/(10*E$27)),0.3*POWER(10,E186/(10*E$25))/(4*PI()*$C$5)))</f>
        <v>1136.9614937918434</v>
      </c>
      <c r="F191" s="32">
        <f>IF(F190&lt;0,F$28*POWER(10,-F190/(10*F$29)),IF(F188&lt;0,F$26*POWER(10,-F188/(10*F$27)),0.3*POWER(10,F186/(10*F$25))/(4*PI()*$C$5)))</f>
        <v>2305.4486982150402</v>
      </c>
      <c r="G191" s="32">
        <f>IF(G190&lt;0,G$28*POWER(10,-G190/(10*G$29)),IF(G188&lt;0,G$26*POWER(10,-G188/(10*G$27)),0.3*POWER(10,G186/(10*G$25))/(4*PI()*$C$5)))</f>
        <v>5214.2014685356598</v>
      </c>
      <c r="H191" s="33">
        <f>IF(H190&lt;0,H$28*POWER(10,-H190/(10*H$29)),IF(H188&lt;0,H$26*POWER(10,-H188/(10*H$27)),0.3*POWER(10,H186/(10*H$25))/(4*PI()*$C$5)))</f>
        <v>3776.8223203355524</v>
      </c>
    </row>
    <row r="192" spans="1:8" x14ac:dyDescent="0.2">
      <c r="A192" s="5" t="s">
        <v>44</v>
      </c>
      <c r="B192" s="56"/>
      <c r="C192" s="14"/>
      <c r="D192" s="31"/>
      <c r="E192" s="14"/>
      <c r="F192" s="14"/>
      <c r="G192" s="14"/>
      <c r="H192" s="16"/>
    </row>
    <row r="193" spans="1:8" x14ac:dyDescent="0.2">
      <c r="A193" s="5" t="s">
        <v>41</v>
      </c>
      <c r="B193" s="56"/>
      <c r="C193" s="17">
        <v>20</v>
      </c>
      <c r="D193" s="31" t="s">
        <v>4</v>
      </c>
      <c r="E193" s="14">
        <f>$C193</f>
        <v>20</v>
      </c>
      <c r="F193" s="14">
        <f>$C193</f>
        <v>20</v>
      </c>
      <c r="G193" s="14">
        <f>$C193</f>
        <v>20</v>
      </c>
      <c r="H193" s="16">
        <f>$C193</f>
        <v>20</v>
      </c>
    </row>
    <row r="194" spans="1:8" x14ac:dyDescent="0.2">
      <c r="A194" s="4" t="s">
        <v>37</v>
      </c>
      <c r="B194" s="55"/>
      <c r="C194" s="44"/>
      <c r="D194" s="30" t="s">
        <v>4</v>
      </c>
      <c r="E194" s="26">
        <f>E186-E193</f>
        <v>116</v>
      </c>
      <c r="F194" s="26">
        <f t="shared" ref="F194:H194" si="33">F186-F193</f>
        <v>116</v>
      </c>
      <c r="G194" s="26">
        <f t="shared" si="33"/>
        <v>116</v>
      </c>
      <c r="H194" s="29">
        <f t="shared" si="33"/>
        <v>116</v>
      </c>
    </row>
    <row r="195" spans="1:8" x14ac:dyDescent="0.2">
      <c r="A195" s="5" t="s">
        <v>38</v>
      </c>
      <c r="B195" s="56"/>
      <c r="C195" s="14"/>
      <c r="D195" s="31" t="s">
        <v>4</v>
      </c>
      <c r="E195" s="14">
        <f>-10*E$25*LOG(0.3/(4*PI()*E$26*$C$5),10)</f>
        <v>83.773821334190643</v>
      </c>
      <c r="F195" s="14">
        <f>-10*F$25*LOG(0.3/(4*PI()*F$26*$C$5),10)</f>
        <v>89.794421247470268</v>
      </c>
      <c r="G195" s="14">
        <f>-10*G$25*LOG(0.3/(4*PI()*G$26*$C$5),10)</f>
        <v>95.815021160749893</v>
      </c>
      <c r="H195" s="16">
        <f>-10*H$25*LOG(0.3/(4*PI()*H$26*$C$5),10)</f>
        <v>71.172047035626534</v>
      </c>
    </row>
    <row r="196" spans="1:8" x14ac:dyDescent="0.2">
      <c r="A196" s="5" t="s">
        <v>39</v>
      </c>
      <c r="B196" s="56"/>
      <c r="C196" s="14"/>
      <c r="D196" s="31" t="s">
        <v>4</v>
      </c>
      <c r="E196" s="14">
        <f>-E194+E195</f>
        <v>-32.226178665809357</v>
      </c>
      <c r="F196" s="14">
        <f>-F194+F195</f>
        <v>-26.205578752529732</v>
      </c>
      <c r="G196" s="14">
        <f>-G194+G195</f>
        <v>-20.184978839250107</v>
      </c>
      <c r="H196" s="16">
        <f>-H194+H195</f>
        <v>-44.827952964373466</v>
      </c>
    </row>
    <row r="197" spans="1:8" x14ac:dyDescent="0.2">
      <c r="A197" s="5" t="s">
        <v>40</v>
      </c>
      <c r="B197" s="56"/>
      <c r="C197" s="14"/>
      <c r="D197" s="31" t="s">
        <v>4</v>
      </c>
      <c r="E197" s="14">
        <f>E195+10*E$27*LOG(E$28/E$26,10)</f>
        <v>95.212961169421931</v>
      </c>
      <c r="F197" s="14">
        <f>F195+10*F$27*LOG(F$28/F$26,10)</f>
        <v>99.728411104381649</v>
      </c>
      <c r="G197" s="14">
        <f>G195+10*G$27*LOG(G$28/G$26,10)</f>
        <v>112.67270091793284</v>
      </c>
      <c r="H197" s="16">
        <f>H195+10*H$27*LOG(H$28/H$26,10)</f>
        <v>120.69568187039806</v>
      </c>
    </row>
    <row r="198" spans="1:8" x14ac:dyDescent="0.2">
      <c r="A198" s="5" t="s">
        <v>39</v>
      </c>
      <c r="B198" s="56"/>
      <c r="C198" s="14"/>
      <c r="D198" s="31" t="s">
        <v>4</v>
      </c>
      <c r="E198" s="14">
        <f>-E194+E197</f>
        <v>-20.787038830578069</v>
      </c>
      <c r="F198" s="14">
        <f>-F194+F197</f>
        <v>-16.271588895618351</v>
      </c>
      <c r="G198" s="14">
        <f>-G194+G197</f>
        <v>-3.3272990820671566</v>
      </c>
      <c r="H198" s="16">
        <f>-H194+H197</f>
        <v>4.6956818703980616</v>
      </c>
    </row>
    <row r="199" spans="1:8" ht="12" thickBot="1" x14ac:dyDescent="0.25">
      <c r="A199" s="6" t="s">
        <v>43</v>
      </c>
      <c r="B199" s="57"/>
      <c r="C199" s="18"/>
      <c r="D199" s="34" t="s">
        <v>6</v>
      </c>
      <c r="E199" s="35">
        <f>IF(E198&lt;0,E$28*POWER(10,-E198/(10*E$29)),IF(E196&lt;0,E$26*POWER(10,-E196/(10*E$27)),0.3*POWER(10,E194/(10*E$25))/(4*PI()*$C$5)))</f>
        <v>389.60944566098777</v>
      </c>
      <c r="F199" s="35">
        <f>IF(F198&lt;0,F$28*POWER(10,-F198/(10*F$29)),IF(F196&lt;0,F$26*POWER(10,-F196/(10*F$27)),0.3*POWER(10,F194/(10*F$25))/(4*PI()*$C$5)))</f>
        <v>686.18255565393804</v>
      </c>
      <c r="G199" s="35">
        <f>IF(G198&lt;0,G$28*POWER(10,-G198/(10*G$29)),IF(G196&lt;0,G$26*POWER(10,-G196/(10*G$27)),0.3*POWER(10,G194/(10*G$25))/(4*PI()*$C$5)))</f>
        <v>1291.597517308694</v>
      </c>
      <c r="H199" s="36">
        <f>IF(H198&lt;0,H$28*POWER(10,-H198/(10*H$29)),IF(H196&lt;0,H$26*POWER(10,-H196/(10*H$27)),0.3*POWER(10,H194/(10*H$25))/(4*PI()*$C$5)))</f>
        <v>686.09746278527803</v>
      </c>
    </row>
  </sheetData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Victim_CW-Morse</vt:lpstr>
      <vt:lpstr>Victim_SBB_Voice</vt:lpstr>
      <vt:lpstr>Victim_FM_Voice</vt:lpstr>
      <vt:lpstr>Victim_Digital</vt:lpstr>
      <vt:lpstr>Victim_WIA I</vt:lpstr>
      <vt:lpstr>Victim_WIA II</vt:lpstr>
      <vt:lpstr>Victim_WIA III</vt:lpstr>
      <vt:lpstr>Victim_WIA IV</vt:lpstr>
    </vt:vector>
  </TitlesOfParts>
  <Company>Bundesnetzagentur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412-1</dc:creator>
  <cp:lastModifiedBy>marc</cp:lastModifiedBy>
  <dcterms:created xsi:type="dcterms:W3CDTF">2012-02-17T07:11:10Z</dcterms:created>
  <dcterms:modified xsi:type="dcterms:W3CDTF">2013-08-30T12:22:23Z</dcterms:modified>
</cp:coreProperties>
</file>